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RES 1.0\Bijlagen\Paragraaf 3.3\"/>
    </mc:Choice>
  </mc:AlternateContent>
  <xr:revisionPtr revIDLastSave="0" documentId="13_ncr:1_{4441ADD0-EA2C-402B-8D8C-B284FDB9C5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rootschalige projecten" sheetId="1" r:id="rId1"/>
  </sheets>
  <definedNames>
    <definedName name="zoek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7" i="1" l="1"/>
  <c r="B90" i="1"/>
  <c r="C252" i="1"/>
  <c r="C145" i="1"/>
  <c r="C141" i="1"/>
  <c r="C138" i="1"/>
  <c r="C142" i="1" s="1"/>
  <c r="C207" i="1"/>
  <c r="C162" i="1"/>
  <c r="C180" i="1"/>
  <c r="B177" i="1"/>
  <c r="C170" i="1"/>
  <c r="C171" i="1"/>
  <c r="C172" i="1"/>
  <c r="C173" i="1"/>
  <c r="C174" i="1"/>
  <c r="C175" i="1"/>
  <c r="C169" i="1"/>
  <c r="C166" i="1"/>
  <c r="C152" i="1"/>
  <c r="C153" i="1"/>
  <c r="C154" i="1"/>
  <c r="C155" i="1"/>
  <c r="C156" i="1"/>
  <c r="C157" i="1"/>
  <c r="C158" i="1"/>
  <c r="C159" i="1"/>
  <c r="C160" i="1"/>
  <c r="C161" i="1"/>
  <c r="C163" i="1"/>
  <c r="C164" i="1"/>
  <c r="C165" i="1"/>
  <c r="C151" i="1"/>
  <c r="C167" i="1" s="1"/>
  <c r="C81" i="1"/>
  <c r="C82" i="1"/>
  <c r="C83" i="1"/>
  <c r="C84" i="1"/>
  <c r="C85" i="1"/>
  <c r="C86" i="1"/>
  <c r="C87" i="1"/>
  <c r="C88" i="1"/>
  <c r="C89" i="1"/>
  <c r="C80" i="1"/>
  <c r="C90" i="1" s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6" i="1"/>
  <c r="C32" i="1"/>
  <c r="C33" i="1"/>
  <c r="C34" i="1"/>
  <c r="C35" i="1"/>
  <c r="C31" i="1"/>
  <c r="C25" i="1"/>
  <c r="C24" i="1"/>
  <c r="C26" i="1" s="1"/>
  <c r="C22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49" i="1"/>
  <c r="C78" i="1" s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95" i="1"/>
  <c r="C110" i="1" s="1"/>
  <c r="C236" i="1"/>
  <c r="B230" i="1"/>
  <c r="B223" i="1"/>
  <c r="C212" i="1"/>
  <c r="C211" i="1"/>
  <c r="C210" i="1"/>
  <c r="C213" i="1" s="1"/>
  <c r="C181" i="1" l="1"/>
  <c r="C44" i="1"/>
  <c r="C237" i="1"/>
  <c r="C238" i="1" s="1"/>
  <c r="C229" i="1"/>
  <c r="C228" i="1"/>
  <c r="C219" i="1"/>
  <c r="C221" i="1"/>
  <c r="C222" i="1"/>
  <c r="C220" i="1"/>
  <c r="C218" i="1"/>
  <c r="C223" i="1" s="1"/>
  <c r="C113" i="1"/>
  <c r="C114" i="1"/>
  <c r="C115" i="1"/>
  <c r="C116" i="1"/>
  <c r="C117" i="1"/>
  <c r="C118" i="1"/>
  <c r="C119" i="1"/>
  <c r="C112" i="1"/>
  <c r="C120" i="1" s="1"/>
  <c r="C124" i="1" s="1"/>
  <c r="B78" i="1" l="1"/>
  <c r="B167" i="1"/>
  <c r="B198" i="1"/>
  <c r="C197" i="1" l="1"/>
  <c r="C196" i="1"/>
  <c r="C195" i="1"/>
  <c r="C194" i="1"/>
  <c r="C193" i="1"/>
  <c r="C192" i="1"/>
  <c r="C191" i="1"/>
  <c r="C190" i="1"/>
  <c r="C189" i="1"/>
  <c r="C188" i="1"/>
  <c r="C187" i="1"/>
  <c r="C186" i="1"/>
  <c r="C198" i="1" s="1"/>
  <c r="C202" i="1" s="1"/>
  <c r="C258" i="1" l="1"/>
  <c r="B238" i="1"/>
  <c r="C208" i="1"/>
  <c r="B26" i="1"/>
  <c r="C246" i="1"/>
  <c r="B22" i="1"/>
  <c r="B36" i="1"/>
  <c r="B110" i="1"/>
  <c r="B120" i="1"/>
  <c r="B208" i="1"/>
  <c r="B213" i="1"/>
  <c r="C230" i="1" l="1"/>
</calcChain>
</file>

<file path=xl/sharedStrings.xml><?xml version="1.0" encoding="utf-8"?>
<sst xmlns="http://schemas.openxmlformats.org/spreadsheetml/2006/main" count="466" uniqueCount="178">
  <si>
    <t>gemeente Aa en Hunze</t>
  </si>
  <si>
    <t>Naam project</t>
  </si>
  <si>
    <t>Vermogen MW</t>
  </si>
  <si>
    <t>Jaarproductie TWh</t>
  </si>
  <si>
    <t>Fase</t>
  </si>
  <si>
    <t>WIND</t>
  </si>
  <si>
    <t>OM1.1</t>
  </si>
  <si>
    <t>In aanbouw</t>
  </si>
  <si>
    <t>OM-2.3</t>
  </si>
  <si>
    <t>OM-2.4</t>
  </si>
  <si>
    <t>OM-2.5</t>
  </si>
  <si>
    <t>OM-2.6</t>
  </si>
  <si>
    <t>OM-2.7</t>
  </si>
  <si>
    <t>OM-2.8</t>
  </si>
  <si>
    <t>OM-2.9</t>
  </si>
  <si>
    <t>OM1.2</t>
  </si>
  <si>
    <t>OM1.3</t>
  </si>
  <si>
    <t>OM1.4</t>
  </si>
  <si>
    <t>OM1.5</t>
  </si>
  <si>
    <t>OM1.6</t>
  </si>
  <si>
    <t>OM1.7</t>
  </si>
  <si>
    <t>OM-2.1</t>
  </si>
  <si>
    <t>OM-2.2</t>
  </si>
  <si>
    <t>TOTAAL</t>
  </si>
  <si>
    <t>ZON OP LAND</t>
  </si>
  <si>
    <t xml:space="preserve">Zonnepark Nieuw Annerveen, Hunzeweg 41 </t>
  </si>
  <si>
    <t>Gerealiseerd</t>
  </si>
  <si>
    <t>Voorterrein Avebe, Gasselternijveen</t>
  </si>
  <si>
    <t>Lopende vergunningaanvraag</t>
  </si>
  <si>
    <t>gemeente Assen</t>
  </si>
  <si>
    <t>ZON OP LAND</t>
  </si>
  <si>
    <t>Zonnepark TT-circuit Assen</t>
  </si>
  <si>
    <t>Ubbena 0 (vuilstort)</t>
  </si>
  <si>
    <t>Ubbena 2 (drijvend zonnepark)</t>
  </si>
  <si>
    <t>Zonnepark Assen-Zuid</t>
  </si>
  <si>
    <t>Vergunning verleend</t>
  </si>
  <si>
    <t>Zonnepark De Lichtkiem</t>
  </si>
  <si>
    <t>SUBTOTAAL</t>
  </si>
  <si>
    <t>AMBITIE</t>
  </si>
  <si>
    <t>Messchenveld</t>
  </si>
  <si>
    <t>Onderzoeksfase</t>
  </si>
  <si>
    <t>Op-/afrit A28 Assen-Noord</t>
  </si>
  <si>
    <t>Op-/afrit Assen-West</t>
  </si>
  <si>
    <t>Geluidswal A28 Baggelhuizen</t>
  </si>
  <si>
    <t>Zoekgebied TT-circuit</t>
  </si>
  <si>
    <t>gemeente Borger-Odoorn</t>
  </si>
  <si>
    <t>DEE-1.1</t>
  </si>
  <si>
    <t>DEE-2.1</t>
  </si>
  <si>
    <t>DEE-2.2</t>
  </si>
  <si>
    <t>DEE-2.3</t>
  </si>
  <si>
    <t>DEE-2.4</t>
  </si>
  <si>
    <t>DEE-2.5</t>
  </si>
  <si>
    <t>DEE-2.6</t>
  </si>
  <si>
    <t>DEE-2.7</t>
  </si>
  <si>
    <t>RH-1.1</t>
  </si>
  <si>
    <t>RH-1.2</t>
  </si>
  <si>
    <t>RH-1.3</t>
  </si>
  <si>
    <t>DEE-1.2</t>
  </si>
  <si>
    <t>RH-1.4</t>
  </si>
  <si>
    <t>RH-1.5</t>
  </si>
  <si>
    <t>RH-1.6</t>
  </si>
  <si>
    <t>RH-1.7</t>
  </si>
  <si>
    <t>RH-3.2</t>
  </si>
  <si>
    <t>RH-3.3</t>
  </si>
  <si>
    <t>RH-3.4</t>
  </si>
  <si>
    <t>RH-3.5</t>
  </si>
  <si>
    <t>RH-3.6</t>
  </si>
  <si>
    <t>DEE-RH-3.1</t>
  </si>
  <si>
    <t>DEE-1.3</t>
  </si>
  <si>
    <t>DEE-1.4</t>
  </si>
  <si>
    <t>DEE-1.5</t>
  </si>
  <si>
    <t>DEE-1.6</t>
  </si>
  <si>
    <t>DEE-1.7</t>
  </si>
  <si>
    <t>DEE-1.8</t>
  </si>
  <si>
    <t>DEE-1.9</t>
  </si>
  <si>
    <t>Daalkampen, Borger</t>
  </si>
  <si>
    <t>Zonnepark Exloo, Exloo</t>
  </si>
  <si>
    <t>Paardetangendijk, Buinerveen</t>
  </si>
  <si>
    <t>Zonnepark Hooghweg, Buinen</t>
  </si>
  <si>
    <t>Zonnepark Westdorp, Westdorp</t>
  </si>
  <si>
    <t>Zonnepark Valthermond, Valthermond</t>
  </si>
  <si>
    <t>Zonnepark Nieuw Buinen, voorm. vloeivelden Avebe</t>
  </si>
  <si>
    <t>Zonnepark Wollerich, Nieuw Buinen</t>
  </si>
  <si>
    <t>Zonnepark Drouwenerzon</t>
  </si>
  <si>
    <t>Zonnepark Drenthe, Tweede Exloërmond</t>
  </si>
  <si>
    <t>gemeente Coevorden</t>
  </si>
  <si>
    <t>Bril</t>
  </si>
  <si>
    <t>Defensie3</t>
  </si>
  <si>
    <t>Defensie2</t>
  </si>
  <si>
    <t>Yard2</t>
  </si>
  <si>
    <t>Defensie1</t>
  </si>
  <si>
    <t>Yard1</t>
  </si>
  <si>
    <t>IAMS</t>
  </si>
  <si>
    <t>Yard3</t>
  </si>
  <si>
    <t>Windpark Weijerswold</t>
  </si>
  <si>
    <t>Windpark Hulteweg</t>
  </si>
  <si>
    <t>Coevorden, De Watering, Dwarspad deelgebied1</t>
  </si>
  <si>
    <t>Coevorden, De Watering, Dwarspad deelgebied 2</t>
  </si>
  <si>
    <t>Zonneakker Krimweg - Nieuwe Dijk, Coevorden</t>
  </si>
  <si>
    <t>Zonneakker Wachtum</t>
  </si>
  <si>
    <t>Zonnepark Haarstdiek, Sleen</t>
  </si>
  <si>
    <t>Zonnepark de Hulteweg</t>
  </si>
  <si>
    <t>Zonnepark Coevorderkanaal</t>
  </si>
  <si>
    <t>Zonnevelden Dwarspad - Dreef te Coevorden</t>
  </si>
  <si>
    <t>Zonneroute A37</t>
  </si>
  <si>
    <t>gemeente De Wolden</t>
  </si>
  <si>
    <t>Kleefegge Zuidwolde</t>
  </si>
  <si>
    <t>Oshaarseweg Echten</t>
  </si>
  <si>
    <t>Koekangerveldweg Koekange</t>
  </si>
  <si>
    <t>Buitenhuizerweg Ruinerwold</t>
  </si>
  <si>
    <t>Kruisweg Echten</t>
  </si>
  <si>
    <t>Bosweg Koekange</t>
  </si>
  <si>
    <t>Madeweg Ruinerwold</t>
  </si>
  <si>
    <t>Westerweiden Ruinerwold</t>
  </si>
  <si>
    <t>Wolddijk Ruinerwold</t>
  </si>
  <si>
    <t>Windturbine Ansen</t>
  </si>
  <si>
    <t>Zonnepark Ansen</t>
  </si>
  <si>
    <t>TOTAAl</t>
  </si>
  <si>
    <t>gemeente Emmen</t>
  </si>
  <si>
    <t>Windpark Pottendijk</t>
  </si>
  <si>
    <t>Windpark N34 Emmen</t>
  </si>
  <si>
    <t>Windpark Zwartenbergerweg / SEREH</t>
  </si>
  <si>
    <t>Zonnepark Lange Runde, Barger Compascuum</t>
  </si>
  <si>
    <t>Oranjedorp, Oranjepoort</t>
  </si>
  <si>
    <t xml:space="preserve">Emmen, Rundedal Agro Energie </t>
  </si>
  <si>
    <t>Veenakkers (Pottendijk), Nieuw Weerdinge</t>
  </si>
  <si>
    <t>GZI</t>
  </si>
  <si>
    <t>Energiepark Pottendijk (zon)</t>
  </si>
  <si>
    <t>zonneakker Ep Schuilinghstraat, Emmer-Compascuum</t>
  </si>
  <si>
    <t>Structuurvisie Zonneakker (locaties onbepaald)</t>
  </si>
  <si>
    <t>gemeente Hoogeveen</t>
  </si>
  <si>
    <t>Het Oosterveld 2</t>
  </si>
  <si>
    <t>Zonnepark Gijsselterweg, Gijselte</t>
  </si>
  <si>
    <t>Zonnepark Zwarte Water, Pesse</t>
  </si>
  <si>
    <t>Fluitenbergseweg, Fluitenberg</t>
  </si>
  <si>
    <t>Zonnepark Coevorderstraatweg, Noordscheschut</t>
  </si>
  <si>
    <t>Zonnepark Hendrik Reindersweg 14b, Pesse</t>
  </si>
  <si>
    <t>Zonnepark Hollandscheveldse Opgaande, Hollandscheveld</t>
  </si>
  <si>
    <t>Zonnepark Meerboomweg-Zuid</t>
  </si>
  <si>
    <t>Zonnepark Meerboomweg Groenleven, Joh. Poststraat 8, Nieuwlande</t>
  </si>
  <si>
    <t>Zonnepark Wilfred Stilweg, Hollandscheveld</t>
  </si>
  <si>
    <t>Zonnepark Klaverblad, Het Oosterveld 1b, Hoogeveen</t>
  </si>
  <si>
    <t>Zonnepark Kerkweg, Pesse</t>
  </si>
  <si>
    <t>gemeente Meppel</t>
  </si>
  <si>
    <t>Bramenweg</t>
  </si>
  <si>
    <t>Rogat, sluiseiland</t>
  </si>
  <si>
    <t>Zonnepark Mandeveld, Meppel</t>
  </si>
  <si>
    <t>Zonnepark Nieuwveense Landen</t>
  </si>
  <si>
    <t>gemeente Midden-Drenthe</t>
  </si>
  <si>
    <t>Nieuweroord, Middenraai 22</t>
  </si>
  <si>
    <t>Smilde, Leemdijk</t>
  </si>
  <si>
    <t xml:space="preserve">Zandwinplas Beugel </t>
  </si>
  <si>
    <t xml:space="preserve">De Lotten, Hijken </t>
  </si>
  <si>
    <t>Attero</t>
  </si>
  <si>
    <t>gemeente Noordenveld</t>
  </si>
  <si>
    <t>Bedrijventerrein Haarveld Dwazziewegen, Roden</t>
  </si>
  <si>
    <t>Zonnepark Halo</t>
  </si>
  <si>
    <t>gemeente Tynaarlo</t>
  </si>
  <si>
    <t>Drijvend zonnepark zandwinplas Tynaarlo</t>
  </si>
  <si>
    <t>Zonnepark Groenleven, Eelde airport</t>
  </si>
  <si>
    <t>waterschap Drents Overijsselse Delta</t>
  </si>
  <si>
    <t>ZON OP DAK</t>
  </si>
  <si>
    <t>Beilen, Ossebroeken 6 (gemeente Midden-Drenthe)</t>
  </si>
  <si>
    <t>Weerwille, De Weidenweg 70A (gemeente De Wolden)</t>
  </si>
  <si>
    <t>Beilen, Ossebroeken 8 (gemeente Midden-Drenthe)</t>
  </si>
  <si>
    <t>RWZI Beilen  (gemeente Midden-Drenthe)</t>
  </si>
  <si>
    <t>RWZI Smilde  (gemeente Midden-Drenthe)</t>
  </si>
  <si>
    <t>RWZI Meppel (gemeente Meppel)</t>
  </si>
  <si>
    <t>RWZI Echten (gemeente Hoogeveen)</t>
  </si>
  <si>
    <t>waterschap Vechtstromen</t>
  </si>
  <si>
    <t>Sleen, Zetelveenweg 3 (gemeente Coevorden)</t>
  </si>
  <si>
    <t>RWZI Coevorden (gemeente Coevorden)</t>
  </si>
  <si>
    <t>waterschap Noorderzijlvest</t>
  </si>
  <si>
    <t>RWZI Eelde (gemeente Tynaarlo)</t>
  </si>
  <si>
    <t>waterschap Hunze en Aa's</t>
  </si>
  <si>
    <t>RWZI Gieten (gemeente Aa en Hunze)</t>
  </si>
  <si>
    <t>RWZI Tweede Exloërmond (gemeente Borger-Odoorn)</t>
  </si>
  <si>
    <t>Elektriciteitsproductie (TWh) per gemeente en waterschap op projectniveau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</si>
</sst>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0"/>
    <numFmt numFmtId="166" formatCode="0.0"/>
  </numFmts>
  <fonts count="8" x14ac:knownFonts="1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rgb="FF444444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EA9DB"/>
      </left>
      <right/>
      <top/>
      <bottom style="thin">
        <color rgb="FF8EA9DB"/>
      </bottom>
      <diagonal/>
    </border>
    <border>
      <left/>
      <right/>
      <top style="thin">
        <color rgb="FF8EA9DB"/>
      </top>
      <bottom style="thin">
        <color rgb="FF8EA9D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2" borderId="1" xfId="0" applyFill="1" applyBorder="1"/>
    <xf numFmtId="0" fontId="0" fillId="2" borderId="0" xfId="0" applyFill="1"/>
    <xf numFmtId="0" fontId="0" fillId="3" borderId="0" xfId="0" applyFill="1"/>
    <xf numFmtId="0" fontId="1" fillId="0" borderId="6" xfId="0" applyFont="1" applyFill="1" applyBorder="1"/>
    <xf numFmtId="0" fontId="0" fillId="0" borderId="0" xfId="0" applyBorder="1"/>
    <xf numFmtId="0" fontId="1" fillId="0" borderId="1" xfId="0" applyFont="1" applyFill="1" applyBorder="1"/>
    <xf numFmtId="0" fontId="0" fillId="0" borderId="0" xfId="0" applyFill="1"/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/>
    <xf numFmtId="0" fontId="0" fillId="0" borderId="0" xfId="0" applyFont="1" applyFill="1" applyBorder="1"/>
    <xf numFmtId="0" fontId="0" fillId="4" borderId="1" xfId="0" applyFill="1" applyBorder="1"/>
    <xf numFmtId="0" fontId="1" fillId="0" borderId="0" xfId="0" applyFont="1" applyFill="1" applyBorder="1"/>
    <xf numFmtId="0" fontId="1" fillId="0" borderId="1" xfId="0" applyFont="1" applyFill="1" applyBorder="1" applyAlignment="1">
      <alignment wrapText="1"/>
    </xf>
    <xf numFmtId="164" fontId="0" fillId="0" borderId="1" xfId="0" applyNumberFormat="1" applyFill="1" applyBorder="1"/>
    <xf numFmtId="164" fontId="0" fillId="0" borderId="0" xfId="0" applyNumberFormat="1"/>
    <xf numFmtId="164" fontId="0" fillId="4" borderId="1" xfId="0" applyNumberFormat="1" applyFill="1" applyBorder="1"/>
    <xf numFmtId="164" fontId="0" fillId="2" borderId="1" xfId="0" applyNumberFormat="1" applyFill="1" applyBorder="1"/>
    <xf numFmtId="164" fontId="0" fillId="0" borderId="0" xfId="0" applyNumberFormat="1" applyBorder="1"/>
    <xf numFmtId="164" fontId="0" fillId="0" borderId="0" xfId="0" applyNumberFormat="1" applyFill="1" applyBorder="1"/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3" fillId="0" borderId="0" xfId="0" applyFont="1" applyFill="1" applyBorder="1"/>
    <xf numFmtId="0" fontId="4" fillId="0" borderId="0" xfId="0" applyFont="1" applyFill="1" applyBorder="1"/>
    <xf numFmtId="0" fontId="1" fillId="5" borderId="1" xfId="0" applyFont="1" applyFill="1" applyBorder="1"/>
    <xf numFmtId="164" fontId="1" fillId="5" borderId="1" xfId="0" applyNumberFormat="1" applyFont="1" applyFill="1" applyBorder="1"/>
    <xf numFmtId="0" fontId="0" fillId="5" borderId="1" xfId="0" applyFill="1" applyBorder="1"/>
    <xf numFmtId="164" fontId="0" fillId="5" borderId="1" xfId="0" applyNumberFormat="1" applyFill="1" applyBorder="1"/>
    <xf numFmtId="0" fontId="0" fillId="5" borderId="1" xfId="0" applyFont="1" applyFill="1" applyBorder="1"/>
    <xf numFmtId="0" fontId="0" fillId="2" borderId="1" xfId="0" applyFill="1" applyBorder="1" applyAlignment="1">
      <alignment wrapText="1"/>
    </xf>
    <xf numFmtId="164" fontId="0" fillId="2" borderId="1" xfId="0" applyNumberForma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5" borderId="1" xfId="0" applyFill="1" applyBorder="1" applyAlignment="1">
      <alignment wrapText="1"/>
    </xf>
    <xf numFmtId="164" fontId="0" fillId="5" borderId="1" xfId="0" applyNumberForma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5" borderId="1" xfId="0" applyFont="1" applyFill="1" applyBorder="1" applyAlignment="1">
      <alignment wrapText="1"/>
    </xf>
    <xf numFmtId="0" fontId="0" fillId="0" borderId="1" xfId="0" applyBorder="1"/>
    <xf numFmtId="0" fontId="1" fillId="2" borderId="1" xfId="0" applyFont="1" applyFill="1" applyBorder="1"/>
    <xf numFmtId="165" fontId="0" fillId="0" borderId="1" xfId="0" applyNumberFormat="1" applyBorder="1"/>
    <xf numFmtId="165" fontId="0" fillId="5" borderId="1" xfId="0" applyNumberFormat="1" applyFill="1" applyBorder="1"/>
    <xf numFmtId="165" fontId="0" fillId="0" borderId="1" xfId="0" applyNumberFormat="1" applyFill="1" applyBorder="1"/>
    <xf numFmtId="0" fontId="1" fillId="0" borderId="1" xfId="0" applyFont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64" fontId="0" fillId="0" borderId="0" xfId="0" applyNumberFormat="1" applyFont="1" applyFill="1" applyBorder="1"/>
    <xf numFmtId="0" fontId="0" fillId="4" borderId="8" xfId="0" applyFont="1" applyFill="1" applyBorder="1" applyAlignment="1">
      <alignment wrapText="1"/>
    </xf>
    <xf numFmtId="0" fontId="0" fillId="4" borderId="8" xfId="0" applyFont="1" applyFill="1" applyBorder="1"/>
    <xf numFmtId="164" fontId="0" fillId="4" borderId="8" xfId="0" applyNumberFormat="1" applyFont="1" applyFill="1" applyBorder="1"/>
    <xf numFmtId="0" fontId="0" fillId="0" borderId="8" xfId="0" applyFont="1" applyFill="1" applyBorder="1" applyAlignment="1">
      <alignment wrapText="1"/>
    </xf>
    <xf numFmtId="0" fontId="0" fillId="0" borderId="8" xfId="0" applyFont="1" applyFill="1" applyBorder="1"/>
    <xf numFmtId="164" fontId="0" fillId="0" borderId="8" xfId="0" applyNumberFormat="1" applyFont="1" applyFill="1" applyBorder="1"/>
    <xf numFmtId="0" fontId="0" fillId="0" borderId="9" xfId="0" applyFont="1" applyFill="1" applyBorder="1" applyAlignment="1">
      <alignment wrapText="1"/>
    </xf>
    <xf numFmtId="0" fontId="0" fillId="0" borderId="9" xfId="0" applyFont="1" applyFill="1" applyBorder="1"/>
    <xf numFmtId="164" fontId="0" fillId="0" borderId="9" xfId="0" applyNumberFormat="1" applyFont="1" applyFill="1" applyBorder="1"/>
    <xf numFmtId="0" fontId="0" fillId="5" borderId="8" xfId="0" applyFont="1" applyFill="1" applyBorder="1" applyAlignment="1">
      <alignment wrapText="1"/>
    </xf>
    <xf numFmtId="0" fontId="0" fillId="5" borderId="8" xfId="0" applyFont="1" applyFill="1" applyBorder="1"/>
    <xf numFmtId="164" fontId="0" fillId="5" borderId="8" xfId="0" applyNumberFormat="1" applyFont="1" applyFill="1" applyBorder="1"/>
    <xf numFmtId="0" fontId="0" fillId="0" borderId="0" xfId="0" applyFill="1" applyBorder="1" applyAlignment="1">
      <alignment wrapText="1"/>
    </xf>
    <xf numFmtId="0" fontId="0" fillId="4" borderId="8" xfId="0" applyFill="1" applyBorder="1"/>
    <xf numFmtId="0" fontId="0" fillId="0" borderId="8" xfId="0" applyFill="1" applyBorder="1"/>
    <xf numFmtId="0" fontId="0" fillId="5" borderId="2" xfId="0" applyFill="1" applyBorder="1"/>
    <xf numFmtId="164" fontId="0" fillId="4" borderId="8" xfId="0" applyNumberFormat="1" applyFill="1" applyBorder="1"/>
    <xf numFmtId="164" fontId="0" fillId="0" borderId="8" xfId="0" applyNumberFormat="1" applyFill="1" applyBorder="1"/>
    <xf numFmtId="0" fontId="0" fillId="5" borderId="8" xfId="0" applyFill="1" applyBorder="1"/>
    <xf numFmtId="164" fontId="0" fillId="5" borderId="8" xfId="0" applyNumberFormat="1" applyFill="1" applyBorder="1"/>
    <xf numFmtId="164" fontId="0" fillId="5" borderId="2" xfId="0" applyNumberFormat="1" applyFill="1" applyBorder="1"/>
    <xf numFmtId="0" fontId="0" fillId="6" borderId="2" xfId="0" applyFont="1" applyFill="1" applyBorder="1" applyAlignment="1">
      <alignment wrapText="1"/>
    </xf>
    <xf numFmtId="0" fontId="0" fillId="6" borderId="2" xfId="0" applyFont="1" applyFill="1" applyBorder="1"/>
    <xf numFmtId="164" fontId="0" fillId="6" borderId="2" xfId="0" applyNumberFormat="1" applyFont="1" applyFill="1" applyBorder="1"/>
    <xf numFmtId="0" fontId="0" fillId="0" borderId="7" xfId="0" applyBorder="1" applyAlignment="1">
      <alignment wrapText="1"/>
    </xf>
    <xf numFmtId="0" fontId="0" fillId="2" borderId="10" xfId="0" applyFill="1" applyBorder="1"/>
    <xf numFmtId="164" fontId="0" fillId="2" borderId="10" xfId="0" applyNumberFormat="1" applyFill="1" applyBorder="1"/>
    <xf numFmtId="164" fontId="7" fillId="0" borderId="0" xfId="0" quotePrefix="1" applyNumberFormat="1" applyFont="1" applyAlignment="1">
      <alignment wrapText="1"/>
    </xf>
    <xf numFmtId="166" fontId="0" fillId="0" borderId="1" xfId="0" applyNumberFormat="1" applyFont="1" applyFill="1" applyBorder="1"/>
    <xf numFmtId="166" fontId="0" fillId="5" borderId="1" xfId="0" applyNumberFormat="1" applyFill="1" applyBorder="1"/>
    <xf numFmtId="164" fontId="1" fillId="0" borderId="0" xfId="0" applyNumberFormat="1" applyFont="1" applyFill="1" applyBorder="1"/>
    <xf numFmtId="0" fontId="0" fillId="6" borderId="8" xfId="0" applyFont="1" applyFill="1" applyBorder="1" applyAlignment="1">
      <alignment wrapText="1"/>
    </xf>
    <xf numFmtId="0" fontId="0" fillId="0" borderId="8" xfId="0" applyBorder="1"/>
    <xf numFmtId="0" fontId="1" fillId="2" borderId="8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164" fontId="0" fillId="2" borderId="8" xfId="0" applyNumberFormat="1" applyFill="1" applyBorder="1" applyAlignment="1">
      <alignment wrapText="1"/>
    </xf>
    <xf numFmtId="0" fontId="0" fillId="5" borderId="9" xfId="0" applyFont="1" applyFill="1" applyBorder="1" applyAlignment="1">
      <alignment wrapText="1"/>
    </xf>
    <xf numFmtId="0" fontId="0" fillId="5" borderId="9" xfId="0" applyFont="1" applyFill="1" applyBorder="1"/>
    <xf numFmtId="164" fontId="0" fillId="5" borderId="9" xfId="0" applyNumberFormat="1" applyFont="1" applyFill="1" applyBorder="1"/>
    <xf numFmtId="0" fontId="6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0" fillId="4" borderId="1" xfId="0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X274"/>
  <sheetViews>
    <sheetView tabSelected="1" workbookViewId="0">
      <selection sqref="A1:O1"/>
    </sheetView>
  </sheetViews>
  <sheetFormatPr defaultColWidth="8.7109375" defaultRowHeight="12.75" x14ac:dyDescent="0.2"/>
  <cols>
    <col min="1" max="1" width="59.5703125" bestFit="1" customWidth="1"/>
    <col min="2" max="2" width="13.7109375" bestFit="1" customWidth="1"/>
    <col min="3" max="3" width="16.7109375" style="18" bestFit="1" customWidth="1"/>
    <col min="4" max="4" width="33.85546875" customWidth="1"/>
    <col min="5" max="11" width="8.7109375" style="12"/>
    <col min="40" max="102" width="8.7109375" style="7"/>
  </cols>
  <sheetData>
    <row r="1" spans="1:102" ht="18.75" x14ac:dyDescent="0.3">
      <c r="A1" s="89" t="s">
        <v>177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3" spans="1:102" x14ac:dyDescent="0.2">
      <c r="A3" s="95" t="s">
        <v>0</v>
      </c>
      <c r="B3" s="95"/>
      <c r="C3" s="95"/>
      <c r="D3" s="95"/>
    </row>
    <row r="4" spans="1:102" s="2" customFormat="1" x14ac:dyDescent="0.2">
      <c r="A4" s="1" t="s">
        <v>1</v>
      </c>
      <c r="B4" s="1" t="s">
        <v>2</v>
      </c>
      <c r="C4" s="20" t="s">
        <v>3</v>
      </c>
      <c r="D4" s="1" t="s">
        <v>4</v>
      </c>
      <c r="E4" s="12"/>
      <c r="F4" s="12"/>
      <c r="G4" s="12"/>
      <c r="H4" s="12"/>
      <c r="I4" s="12"/>
      <c r="J4" s="12"/>
      <c r="K4" s="12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</row>
    <row r="5" spans="1:102" s="2" customFormat="1" x14ac:dyDescent="0.2">
      <c r="A5" s="93" t="s">
        <v>5</v>
      </c>
      <c r="B5" s="93"/>
      <c r="C5" s="93"/>
      <c r="D5" s="93"/>
      <c r="E5" s="12"/>
      <c r="F5" s="12"/>
      <c r="G5" s="12"/>
      <c r="H5" s="12"/>
      <c r="I5" s="12"/>
      <c r="J5" s="12"/>
      <c r="K5" s="12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</row>
    <row r="6" spans="1:102" s="3" customFormat="1" x14ac:dyDescent="0.2">
      <c r="A6" s="6" t="s">
        <v>6</v>
      </c>
      <c r="B6" s="6">
        <v>3.9</v>
      </c>
      <c r="C6" s="17">
        <f>B6*3400/1000000</f>
        <v>1.3259999999999999E-2</v>
      </c>
      <c r="D6" s="6" t="s">
        <v>7</v>
      </c>
      <c r="E6" s="12"/>
      <c r="F6" s="12"/>
      <c r="G6" s="12"/>
      <c r="H6" s="12"/>
      <c r="I6" s="12"/>
      <c r="J6" s="12"/>
      <c r="K6" s="12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</row>
    <row r="7" spans="1:102" s="7" customFormat="1" x14ac:dyDescent="0.2">
      <c r="A7" s="6" t="s">
        <v>8</v>
      </c>
      <c r="B7" s="6">
        <v>3.9</v>
      </c>
      <c r="C7" s="17">
        <f t="shared" ref="C7:C21" si="0">B7*3400/1000000</f>
        <v>1.3259999999999999E-2</v>
      </c>
      <c r="D7" s="6" t="s">
        <v>7</v>
      </c>
      <c r="E7" s="12"/>
      <c r="F7" s="23"/>
      <c r="G7" s="23"/>
      <c r="H7" s="12"/>
      <c r="I7" s="12"/>
      <c r="J7" s="12"/>
      <c r="K7" s="12"/>
    </row>
    <row r="8" spans="1:102" s="3" customFormat="1" x14ac:dyDescent="0.2">
      <c r="A8" s="6" t="s">
        <v>9</v>
      </c>
      <c r="B8" s="6">
        <v>3.9</v>
      </c>
      <c r="C8" s="17">
        <f t="shared" si="0"/>
        <v>1.3259999999999999E-2</v>
      </c>
      <c r="D8" s="6" t="s">
        <v>7</v>
      </c>
      <c r="E8" s="12"/>
      <c r="F8" s="24"/>
      <c r="G8" s="25"/>
      <c r="H8" s="12"/>
      <c r="I8" s="12"/>
      <c r="J8" s="12"/>
      <c r="K8" s="12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</row>
    <row r="9" spans="1:102" s="7" customFormat="1" x14ac:dyDescent="0.2">
      <c r="A9" s="6" t="s">
        <v>10</v>
      </c>
      <c r="B9" s="6">
        <v>3.9</v>
      </c>
      <c r="C9" s="17">
        <f t="shared" si="0"/>
        <v>1.3259999999999999E-2</v>
      </c>
      <c r="D9" s="6" t="s">
        <v>7</v>
      </c>
      <c r="E9" s="12"/>
      <c r="F9" s="24"/>
      <c r="G9" s="25"/>
      <c r="H9" s="12"/>
      <c r="I9" s="12"/>
      <c r="J9" s="12"/>
      <c r="K9" s="12"/>
    </row>
    <row r="10" spans="1:102" s="3" customFormat="1" x14ac:dyDescent="0.2">
      <c r="A10" s="6" t="s">
        <v>11</v>
      </c>
      <c r="B10" s="6">
        <v>3.9</v>
      </c>
      <c r="C10" s="17">
        <f t="shared" si="0"/>
        <v>1.3259999999999999E-2</v>
      </c>
      <c r="D10" s="6" t="s">
        <v>7</v>
      </c>
      <c r="E10" s="12"/>
      <c r="F10" s="24"/>
      <c r="G10" s="25"/>
      <c r="H10" s="12"/>
      <c r="I10" s="12"/>
      <c r="J10" s="12"/>
      <c r="K10" s="12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</row>
    <row r="11" spans="1:102" x14ac:dyDescent="0.2">
      <c r="A11" s="6" t="s">
        <v>12</v>
      </c>
      <c r="B11" s="6">
        <v>3.9</v>
      </c>
      <c r="C11" s="17">
        <f t="shared" si="0"/>
        <v>1.3259999999999999E-2</v>
      </c>
      <c r="D11" s="6" t="s">
        <v>7</v>
      </c>
      <c r="F11" s="24"/>
      <c r="G11" s="25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1:102" s="3" customFormat="1" x14ac:dyDescent="0.2">
      <c r="A12" s="6" t="s">
        <v>13</v>
      </c>
      <c r="B12" s="6">
        <v>3.9</v>
      </c>
      <c r="C12" s="17">
        <f t="shared" si="0"/>
        <v>1.3259999999999999E-2</v>
      </c>
      <c r="D12" s="6" t="s">
        <v>7</v>
      </c>
      <c r="E12" s="12"/>
      <c r="F12" s="24"/>
      <c r="G12" s="25"/>
      <c r="H12" s="12"/>
      <c r="I12" s="12"/>
      <c r="J12" s="12"/>
      <c r="K12" s="12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</row>
    <row r="13" spans="1:102" x14ac:dyDescent="0.2">
      <c r="A13" s="6" t="s">
        <v>14</v>
      </c>
      <c r="B13" s="6">
        <v>3.9</v>
      </c>
      <c r="C13" s="17">
        <f t="shared" si="0"/>
        <v>1.3259999999999999E-2</v>
      </c>
      <c r="D13" s="6" t="s">
        <v>7</v>
      </c>
      <c r="F13" s="24"/>
      <c r="G13" s="25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102" s="3" customFormat="1" x14ac:dyDescent="0.2">
      <c r="A14" s="6" t="s">
        <v>15</v>
      </c>
      <c r="B14" s="6">
        <v>3.9</v>
      </c>
      <c r="C14" s="17">
        <f t="shared" si="0"/>
        <v>1.3259999999999999E-2</v>
      </c>
      <c r="D14" s="6" t="s">
        <v>7</v>
      </c>
      <c r="E14" s="12"/>
      <c r="F14" s="24"/>
      <c r="G14" s="25"/>
      <c r="H14" s="12"/>
      <c r="I14" s="12"/>
      <c r="J14" s="12"/>
      <c r="K14" s="12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</row>
    <row r="15" spans="1:102" s="7" customFormat="1" x14ac:dyDescent="0.2">
      <c r="A15" s="6" t="s">
        <v>16</v>
      </c>
      <c r="B15" s="6">
        <v>3.9</v>
      </c>
      <c r="C15" s="17">
        <f t="shared" si="0"/>
        <v>1.3259999999999999E-2</v>
      </c>
      <c r="D15" s="6" t="s">
        <v>7</v>
      </c>
      <c r="E15" s="12"/>
      <c r="F15" s="24"/>
      <c r="G15" s="25"/>
      <c r="H15" s="12"/>
      <c r="I15" s="12"/>
      <c r="J15" s="12"/>
      <c r="K15" s="12"/>
    </row>
    <row r="16" spans="1:102" s="3" customFormat="1" x14ac:dyDescent="0.2">
      <c r="A16" s="6" t="s">
        <v>17</v>
      </c>
      <c r="B16" s="6">
        <v>3.9</v>
      </c>
      <c r="C16" s="17">
        <f t="shared" si="0"/>
        <v>1.3259999999999999E-2</v>
      </c>
      <c r="D16" s="6" t="s">
        <v>7</v>
      </c>
      <c r="E16" s="12"/>
      <c r="F16" s="24"/>
      <c r="G16" s="25"/>
      <c r="H16" s="12"/>
      <c r="I16" s="12"/>
      <c r="J16" s="12"/>
      <c r="K16" s="12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</row>
    <row r="17" spans="1:102" x14ac:dyDescent="0.2">
      <c r="A17" s="6" t="s">
        <v>18</v>
      </c>
      <c r="B17" s="6">
        <v>3.9</v>
      </c>
      <c r="C17" s="17">
        <f t="shared" si="0"/>
        <v>1.3259999999999999E-2</v>
      </c>
      <c r="D17" s="6" t="s">
        <v>7</v>
      </c>
      <c r="F17" s="24"/>
      <c r="G17" s="25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1:102" s="3" customFormat="1" x14ac:dyDescent="0.2">
      <c r="A18" s="6" t="s">
        <v>19</v>
      </c>
      <c r="B18" s="6">
        <v>3.9</v>
      </c>
      <c r="C18" s="17">
        <f t="shared" si="0"/>
        <v>1.3259999999999999E-2</v>
      </c>
      <c r="D18" s="6" t="s">
        <v>7</v>
      </c>
      <c r="E18" s="26"/>
      <c r="F18" s="24"/>
      <c r="G18" s="25"/>
      <c r="H18" s="12"/>
      <c r="I18" s="26"/>
      <c r="J18" s="26"/>
      <c r="K18" s="12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</row>
    <row r="19" spans="1:102" x14ac:dyDescent="0.2">
      <c r="A19" s="6" t="s">
        <v>20</v>
      </c>
      <c r="B19" s="6">
        <v>3.9</v>
      </c>
      <c r="C19" s="17">
        <f t="shared" si="0"/>
        <v>1.3259999999999999E-2</v>
      </c>
      <c r="D19" s="6" t="s">
        <v>7</v>
      </c>
      <c r="E19" s="15"/>
      <c r="F19" s="24"/>
      <c r="G19" s="25"/>
      <c r="J19" s="15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0" spans="1:102" s="3" customFormat="1" x14ac:dyDescent="0.2">
      <c r="A20" s="6" t="s">
        <v>21</v>
      </c>
      <c r="B20" s="6">
        <v>3.9</v>
      </c>
      <c r="C20" s="17">
        <f t="shared" si="0"/>
        <v>1.3259999999999999E-2</v>
      </c>
      <c r="D20" s="6" t="s">
        <v>7</v>
      </c>
      <c r="E20" s="15"/>
      <c r="F20" s="24"/>
      <c r="G20" s="25"/>
      <c r="H20" s="12"/>
      <c r="I20" s="12"/>
      <c r="J20" s="15"/>
      <c r="K20" s="12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</row>
    <row r="21" spans="1:102" x14ac:dyDescent="0.2">
      <c r="A21" s="6" t="s">
        <v>22</v>
      </c>
      <c r="B21" s="6">
        <v>3.9</v>
      </c>
      <c r="C21" s="17">
        <f t="shared" si="0"/>
        <v>1.3259999999999999E-2</v>
      </c>
      <c r="D21" s="6" t="s">
        <v>7</v>
      </c>
      <c r="E21" s="15"/>
      <c r="F21" s="15"/>
      <c r="G21" s="15"/>
      <c r="H21" s="15"/>
      <c r="J21" s="15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1:102" x14ac:dyDescent="0.2">
      <c r="A22" s="28" t="s">
        <v>23</v>
      </c>
      <c r="B22" s="28">
        <f>SUM(B6:B21)</f>
        <v>62.399999999999984</v>
      </c>
      <c r="C22" s="29">
        <f>ROUND(SUM(C6:C21),3)</f>
        <v>0.21199999999999999</v>
      </c>
      <c r="D22" s="28"/>
      <c r="E22" s="15"/>
      <c r="F22" s="15"/>
      <c r="G22" s="15"/>
      <c r="H22" s="15"/>
      <c r="J22" s="15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</row>
    <row r="23" spans="1:102" s="2" customFormat="1" x14ac:dyDescent="0.2">
      <c r="A23" s="92" t="s">
        <v>24</v>
      </c>
      <c r="B23" s="92"/>
      <c r="C23" s="92"/>
      <c r="D23" s="92"/>
      <c r="E23" s="15"/>
      <c r="F23" s="15"/>
      <c r="G23" s="15"/>
      <c r="H23" s="15"/>
      <c r="I23" s="12"/>
      <c r="J23" s="15"/>
      <c r="K23" s="12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</row>
    <row r="24" spans="1:102" s="3" customFormat="1" x14ac:dyDescent="0.2">
      <c r="A24" s="16" t="s">
        <v>25</v>
      </c>
      <c r="B24" s="6">
        <v>0.9</v>
      </c>
      <c r="C24" s="17">
        <f>ROUND(B24*950/1000000,3)</f>
        <v>1E-3</v>
      </c>
      <c r="D24" s="6" t="s">
        <v>26</v>
      </c>
      <c r="E24" s="15"/>
      <c r="F24" s="15"/>
      <c r="G24" s="15"/>
      <c r="H24" s="15"/>
      <c r="I24" s="12"/>
      <c r="J24" s="15"/>
      <c r="K24" s="12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</row>
    <row r="25" spans="1:102" s="3" customFormat="1" x14ac:dyDescent="0.2">
      <c r="A25" s="16" t="s">
        <v>27</v>
      </c>
      <c r="B25" s="6">
        <v>3.2</v>
      </c>
      <c r="C25" s="17">
        <f>ROUND(B25*950/1000000,3)</f>
        <v>3.0000000000000001E-3</v>
      </c>
      <c r="D25" s="16" t="s">
        <v>28</v>
      </c>
      <c r="E25" s="15"/>
      <c r="F25" s="15"/>
      <c r="G25" s="15"/>
      <c r="H25" s="15"/>
      <c r="I25" s="12"/>
      <c r="J25" s="15"/>
      <c r="K25" s="12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</row>
    <row r="26" spans="1:102" x14ac:dyDescent="0.2">
      <c r="A26" s="30" t="s">
        <v>23</v>
      </c>
      <c r="B26" s="30">
        <f>SUM(B24:B25,)</f>
        <v>4.1000000000000005</v>
      </c>
      <c r="C26" s="31">
        <f>ROUND(SUM(C24:C25,),3)</f>
        <v>4.0000000000000001E-3</v>
      </c>
      <c r="D26" s="28"/>
      <c r="E26" s="15"/>
      <c r="F26" s="15"/>
      <c r="G26" s="15"/>
      <c r="H26" s="15"/>
      <c r="J26" s="15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</row>
    <row r="27" spans="1:102" x14ac:dyDescent="0.2">
      <c r="D27" s="4"/>
      <c r="E27" s="15"/>
      <c r="F27" s="13"/>
      <c r="G27" s="13"/>
      <c r="H27" s="13"/>
      <c r="I27" s="13"/>
      <c r="J27" s="13"/>
      <c r="K27" s="13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</row>
    <row r="28" spans="1:102" x14ac:dyDescent="0.2">
      <c r="A28" s="90" t="s">
        <v>29</v>
      </c>
      <c r="B28" s="90"/>
      <c r="C28" s="90"/>
      <c r="D28" s="90"/>
      <c r="E28" s="15"/>
      <c r="F28" s="13"/>
      <c r="G28" s="13"/>
      <c r="H28" s="13"/>
      <c r="I28" s="13"/>
      <c r="J28" s="13"/>
      <c r="K28" s="13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</row>
    <row r="29" spans="1:102" x14ac:dyDescent="0.2">
      <c r="A29" s="14" t="s">
        <v>1</v>
      </c>
      <c r="B29" s="14" t="s">
        <v>2</v>
      </c>
      <c r="C29" s="19" t="s">
        <v>3</v>
      </c>
      <c r="D29" s="14" t="s">
        <v>4</v>
      </c>
      <c r="E29" s="15"/>
      <c r="F29" s="13"/>
      <c r="G29" s="13"/>
      <c r="H29" s="13"/>
      <c r="I29" s="13"/>
      <c r="J29" s="13"/>
      <c r="K29" s="13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</row>
    <row r="30" spans="1:102" x14ac:dyDescent="0.2">
      <c r="A30" s="94" t="s">
        <v>30</v>
      </c>
      <c r="B30" s="94"/>
      <c r="C30" s="94"/>
      <c r="D30" s="94"/>
      <c r="E30" s="15"/>
      <c r="F30" s="13"/>
      <c r="G30" s="13"/>
      <c r="H30" s="13"/>
      <c r="I30" s="13"/>
      <c r="J30" s="13"/>
      <c r="K30" s="13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</row>
    <row r="31" spans="1:102" s="7" customFormat="1" x14ac:dyDescent="0.2">
      <c r="A31" s="8" t="s">
        <v>31</v>
      </c>
      <c r="B31" s="78">
        <v>5.8</v>
      </c>
      <c r="C31" s="17">
        <f>B31*950/1000000</f>
        <v>5.5100000000000001E-3</v>
      </c>
      <c r="D31" s="10" t="s">
        <v>26</v>
      </c>
      <c r="E31" s="15"/>
      <c r="F31" s="80"/>
      <c r="G31" s="15"/>
      <c r="H31" s="15"/>
      <c r="I31" s="12"/>
      <c r="J31" s="15"/>
      <c r="K31" s="12"/>
    </row>
    <row r="32" spans="1:102" s="3" customFormat="1" x14ac:dyDescent="0.2">
      <c r="A32" s="8" t="s">
        <v>32</v>
      </c>
      <c r="B32" s="78">
        <v>0.6</v>
      </c>
      <c r="C32" s="17">
        <f t="shared" ref="C32:C35" si="1">B32*950/1000000</f>
        <v>5.6999999999999998E-4</v>
      </c>
      <c r="D32" s="10" t="s">
        <v>26</v>
      </c>
      <c r="E32" s="15"/>
      <c r="F32" s="15"/>
      <c r="G32" s="15"/>
      <c r="H32" s="15"/>
      <c r="I32" s="12"/>
      <c r="J32" s="15"/>
      <c r="K32" s="12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</row>
    <row r="33" spans="1:102" s="3" customFormat="1" x14ac:dyDescent="0.2">
      <c r="A33" s="8" t="s">
        <v>33</v>
      </c>
      <c r="B33" s="78">
        <v>22</v>
      </c>
      <c r="C33" s="17">
        <f t="shared" si="1"/>
        <v>2.0899999999999998E-2</v>
      </c>
      <c r="D33" s="45" t="s">
        <v>28</v>
      </c>
      <c r="E33" s="15"/>
      <c r="F33" s="15"/>
      <c r="G33" s="15"/>
      <c r="H33" s="15"/>
      <c r="I33" s="12"/>
      <c r="J33" s="15"/>
      <c r="K33" s="12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</row>
    <row r="34" spans="1:102" s="7" customFormat="1" x14ac:dyDescent="0.2">
      <c r="A34" s="8" t="s">
        <v>34</v>
      </c>
      <c r="B34" s="78">
        <v>20</v>
      </c>
      <c r="C34" s="17">
        <f t="shared" si="1"/>
        <v>1.9E-2</v>
      </c>
      <c r="D34" s="10" t="s">
        <v>35</v>
      </c>
      <c r="E34" s="15"/>
      <c r="F34" s="15"/>
      <c r="G34" s="15"/>
      <c r="H34" s="15"/>
      <c r="I34" s="12"/>
      <c r="J34" s="15"/>
      <c r="K34" s="12"/>
    </row>
    <row r="35" spans="1:102" s="3" customFormat="1" x14ac:dyDescent="0.2">
      <c r="A35" s="8" t="s">
        <v>36</v>
      </c>
      <c r="B35" s="78">
        <v>4</v>
      </c>
      <c r="C35" s="17">
        <f t="shared" si="1"/>
        <v>3.8E-3</v>
      </c>
      <c r="D35" s="10" t="s">
        <v>26</v>
      </c>
      <c r="E35" s="15"/>
      <c r="F35" s="15"/>
      <c r="G35" s="15"/>
      <c r="H35" s="15"/>
      <c r="I35" s="12"/>
      <c r="J35" s="15"/>
      <c r="K35" s="12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</row>
    <row r="36" spans="1:102" x14ac:dyDescent="0.2">
      <c r="A36" s="30" t="s">
        <v>37</v>
      </c>
      <c r="B36" s="79">
        <f>SUM(B31:B35)</f>
        <v>52.4</v>
      </c>
      <c r="C36" s="31">
        <v>5.0999999999999997E-2</v>
      </c>
      <c r="D36" s="28"/>
      <c r="E36" s="15"/>
      <c r="F36" s="15"/>
      <c r="G36" s="15"/>
      <c r="H36" s="15"/>
      <c r="J36" s="15"/>
    </row>
    <row r="37" spans="1:102" x14ac:dyDescent="0.2">
      <c r="A37" s="94" t="s">
        <v>38</v>
      </c>
      <c r="B37" s="94"/>
      <c r="C37" s="94"/>
      <c r="D37" s="94"/>
      <c r="E37" s="15"/>
      <c r="F37" s="15"/>
      <c r="G37" s="15"/>
      <c r="H37" s="15"/>
      <c r="J37" s="15"/>
    </row>
    <row r="38" spans="1:102" x14ac:dyDescent="0.2">
      <c r="A38" s="8" t="s">
        <v>39</v>
      </c>
      <c r="B38" s="9"/>
      <c r="C38" s="17"/>
      <c r="D38" s="10" t="s">
        <v>40</v>
      </c>
      <c r="E38" s="15"/>
      <c r="F38" s="15"/>
      <c r="G38" s="15"/>
      <c r="H38" s="15"/>
      <c r="J38" s="15"/>
    </row>
    <row r="39" spans="1:102" x14ac:dyDescent="0.2">
      <c r="A39" s="8" t="s">
        <v>41</v>
      </c>
      <c r="B39" s="9"/>
      <c r="C39" s="17"/>
      <c r="D39" s="10" t="s">
        <v>40</v>
      </c>
      <c r="E39" s="15"/>
      <c r="F39" s="15"/>
      <c r="G39" s="15"/>
      <c r="H39" s="15"/>
      <c r="J39" s="15"/>
    </row>
    <row r="40" spans="1:102" x14ac:dyDescent="0.2">
      <c r="A40" s="8" t="s">
        <v>42</v>
      </c>
      <c r="B40" s="9"/>
      <c r="C40" s="17"/>
      <c r="D40" s="10" t="s">
        <v>40</v>
      </c>
      <c r="E40" s="15"/>
      <c r="F40" s="15"/>
      <c r="G40" s="15"/>
      <c r="H40" s="15"/>
      <c r="J40" s="15"/>
    </row>
    <row r="41" spans="1:102" x14ac:dyDescent="0.2">
      <c r="A41" s="8" t="s">
        <v>43</v>
      </c>
      <c r="B41" s="9"/>
      <c r="C41" s="17"/>
      <c r="D41" s="10" t="s">
        <v>40</v>
      </c>
      <c r="E41" s="15"/>
      <c r="F41" s="15"/>
      <c r="G41" s="15"/>
      <c r="H41" s="15"/>
      <c r="J41" s="15"/>
    </row>
    <row r="42" spans="1:102" x14ac:dyDescent="0.2">
      <c r="A42" s="8" t="s">
        <v>44</v>
      </c>
      <c r="B42" s="9"/>
      <c r="C42" s="17"/>
      <c r="D42" s="10" t="s">
        <v>40</v>
      </c>
      <c r="E42" s="15"/>
      <c r="F42" s="15"/>
      <c r="G42" s="15"/>
      <c r="H42" s="15"/>
      <c r="J42" s="15"/>
    </row>
    <row r="43" spans="1:102" x14ac:dyDescent="0.2">
      <c r="A43" s="30" t="s">
        <v>37</v>
      </c>
      <c r="B43" s="32"/>
      <c r="C43" s="31">
        <v>4.9000000000000002E-2</v>
      </c>
      <c r="D43" s="39"/>
      <c r="E43" s="15"/>
      <c r="F43" s="15"/>
      <c r="G43" s="15"/>
      <c r="H43" s="15"/>
      <c r="J43" s="15"/>
    </row>
    <row r="44" spans="1:102" x14ac:dyDescent="0.2">
      <c r="A44" s="30" t="s">
        <v>23</v>
      </c>
      <c r="B44" s="30"/>
      <c r="C44" s="31">
        <f>ROUND(SUM(C36,C43),3)</f>
        <v>0.1</v>
      </c>
      <c r="D44" s="30"/>
      <c r="E44" s="15"/>
      <c r="F44" s="15"/>
      <c r="G44" s="15"/>
      <c r="H44" s="15"/>
      <c r="J44" s="15"/>
    </row>
    <row r="45" spans="1:102" x14ac:dyDescent="0.2">
      <c r="D45" s="15"/>
      <c r="E45" s="15"/>
      <c r="F45" s="15"/>
      <c r="G45" s="15"/>
      <c r="H45" s="15"/>
      <c r="J45" s="15"/>
    </row>
    <row r="46" spans="1:102" x14ac:dyDescent="0.2">
      <c r="A46" s="90" t="s">
        <v>45</v>
      </c>
      <c r="B46" s="90"/>
      <c r="C46" s="90"/>
      <c r="D46" s="90"/>
    </row>
    <row r="47" spans="1:102" x14ac:dyDescent="0.2">
      <c r="A47" s="1" t="s">
        <v>1</v>
      </c>
      <c r="B47" s="1" t="s">
        <v>2</v>
      </c>
      <c r="C47" s="20" t="s">
        <v>3</v>
      </c>
      <c r="D47" s="1" t="s">
        <v>4</v>
      </c>
    </row>
    <row r="48" spans="1:102" x14ac:dyDescent="0.2">
      <c r="A48" s="93" t="s">
        <v>5</v>
      </c>
      <c r="B48" s="93"/>
      <c r="C48" s="93"/>
      <c r="D48" s="93"/>
      <c r="E48" s="13"/>
      <c r="G48" s="13"/>
      <c r="H48" s="13"/>
      <c r="I48" s="13"/>
      <c r="K48" s="13"/>
      <c r="L48" s="7"/>
    </row>
    <row r="49" spans="1:12" x14ac:dyDescent="0.2">
      <c r="A49" s="6" t="s">
        <v>46</v>
      </c>
      <c r="B49" s="6">
        <v>3.9</v>
      </c>
      <c r="C49" s="17">
        <f>B49*3400/1000000</f>
        <v>1.3259999999999999E-2</v>
      </c>
      <c r="D49" s="9" t="s">
        <v>7</v>
      </c>
      <c r="G49" s="13"/>
      <c r="H49" s="13"/>
      <c r="I49" s="13"/>
      <c r="K49" s="13"/>
      <c r="L49" s="7"/>
    </row>
    <row r="50" spans="1:12" x14ac:dyDescent="0.2">
      <c r="A50" s="6" t="s">
        <v>47</v>
      </c>
      <c r="B50" s="6">
        <v>3.9</v>
      </c>
      <c r="C50" s="17">
        <f t="shared" ref="C50:C77" si="2">B50*3400/1000000</f>
        <v>1.3259999999999999E-2</v>
      </c>
      <c r="D50" s="9" t="s">
        <v>7</v>
      </c>
      <c r="G50" s="13"/>
      <c r="H50" s="13"/>
      <c r="I50" s="13"/>
      <c r="K50" s="13"/>
      <c r="L50" s="7"/>
    </row>
    <row r="51" spans="1:12" x14ac:dyDescent="0.2">
      <c r="A51" s="6" t="s">
        <v>48</v>
      </c>
      <c r="B51" s="6">
        <v>3.9</v>
      </c>
      <c r="C51" s="17">
        <f t="shared" si="2"/>
        <v>1.3259999999999999E-2</v>
      </c>
      <c r="D51" s="9" t="s">
        <v>7</v>
      </c>
      <c r="G51" s="13"/>
      <c r="H51" s="13"/>
      <c r="I51" s="13"/>
      <c r="K51" s="13"/>
      <c r="L51" s="7"/>
    </row>
    <row r="52" spans="1:12" x14ac:dyDescent="0.2">
      <c r="A52" s="6" t="s">
        <v>49</v>
      </c>
      <c r="B52" s="6">
        <v>3.9</v>
      </c>
      <c r="C52" s="17">
        <f t="shared" si="2"/>
        <v>1.3259999999999999E-2</v>
      </c>
      <c r="D52" s="9" t="s">
        <v>7</v>
      </c>
      <c r="G52" s="13"/>
      <c r="H52" s="13"/>
      <c r="I52" s="13"/>
      <c r="K52" s="13"/>
      <c r="L52" s="7"/>
    </row>
    <row r="53" spans="1:12" x14ac:dyDescent="0.2">
      <c r="A53" s="6" t="s">
        <v>50</v>
      </c>
      <c r="B53" s="6">
        <v>3.9</v>
      </c>
      <c r="C53" s="17">
        <f t="shared" si="2"/>
        <v>1.3259999999999999E-2</v>
      </c>
      <c r="D53" s="9" t="s">
        <v>7</v>
      </c>
      <c r="G53" s="13"/>
      <c r="H53" s="13"/>
      <c r="I53" s="13"/>
      <c r="K53" s="13"/>
      <c r="L53" s="7"/>
    </row>
    <row r="54" spans="1:12" x14ac:dyDescent="0.2">
      <c r="A54" s="6" t="s">
        <v>51</v>
      </c>
      <c r="B54" s="6">
        <v>3.9</v>
      </c>
      <c r="C54" s="17">
        <f t="shared" si="2"/>
        <v>1.3259999999999999E-2</v>
      </c>
      <c r="D54" s="9" t="s">
        <v>7</v>
      </c>
      <c r="G54" s="13"/>
      <c r="H54" s="13"/>
      <c r="I54" s="13"/>
      <c r="K54" s="13"/>
      <c r="L54" s="7"/>
    </row>
    <row r="55" spans="1:12" x14ac:dyDescent="0.2">
      <c r="A55" s="6" t="s">
        <v>52</v>
      </c>
      <c r="B55" s="6">
        <v>3.9</v>
      </c>
      <c r="C55" s="17">
        <f t="shared" si="2"/>
        <v>1.3259999999999999E-2</v>
      </c>
      <c r="D55" s="9" t="s">
        <v>7</v>
      </c>
      <c r="G55" s="13"/>
      <c r="H55" s="13"/>
      <c r="I55" s="13"/>
      <c r="K55" s="13"/>
      <c r="L55" s="7"/>
    </row>
    <row r="56" spans="1:12" x14ac:dyDescent="0.2">
      <c r="A56" s="6" t="s">
        <v>53</v>
      </c>
      <c r="B56" s="6">
        <v>3.9</v>
      </c>
      <c r="C56" s="17">
        <f t="shared" si="2"/>
        <v>1.3259999999999999E-2</v>
      </c>
      <c r="D56" s="9" t="s">
        <v>7</v>
      </c>
      <c r="G56" s="13"/>
      <c r="H56" s="13"/>
      <c r="I56" s="13"/>
      <c r="K56" s="13"/>
      <c r="L56" s="7"/>
    </row>
    <row r="57" spans="1:12" x14ac:dyDescent="0.2">
      <c r="A57" s="6" t="s">
        <v>54</v>
      </c>
      <c r="B57" s="6">
        <v>3.9</v>
      </c>
      <c r="C57" s="17">
        <f t="shared" si="2"/>
        <v>1.3259999999999999E-2</v>
      </c>
      <c r="D57" s="9" t="s">
        <v>7</v>
      </c>
      <c r="G57" s="13"/>
      <c r="H57" s="13"/>
      <c r="I57" s="13"/>
      <c r="K57" s="13"/>
      <c r="L57" s="7"/>
    </row>
    <row r="58" spans="1:12" x14ac:dyDescent="0.2">
      <c r="A58" s="6" t="s">
        <v>55</v>
      </c>
      <c r="B58" s="6">
        <v>3.9</v>
      </c>
      <c r="C58" s="17">
        <f t="shared" si="2"/>
        <v>1.3259999999999999E-2</v>
      </c>
      <c r="D58" s="9" t="s">
        <v>7</v>
      </c>
      <c r="G58" s="13"/>
      <c r="H58" s="13"/>
      <c r="I58" s="13"/>
      <c r="K58" s="13"/>
      <c r="L58" s="7"/>
    </row>
    <row r="59" spans="1:12" x14ac:dyDescent="0.2">
      <c r="A59" s="6" t="s">
        <v>56</v>
      </c>
      <c r="B59" s="6">
        <v>3.9</v>
      </c>
      <c r="C59" s="17">
        <f t="shared" si="2"/>
        <v>1.3259999999999999E-2</v>
      </c>
      <c r="D59" s="9" t="s">
        <v>7</v>
      </c>
      <c r="G59" s="13"/>
      <c r="H59" s="13"/>
      <c r="I59" s="13"/>
      <c r="K59" s="13"/>
      <c r="L59" s="7"/>
    </row>
    <row r="60" spans="1:12" x14ac:dyDescent="0.2">
      <c r="A60" s="6" t="s">
        <v>57</v>
      </c>
      <c r="B60" s="6">
        <v>3.9</v>
      </c>
      <c r="C60" s="17">
        <f t="shared" si="2"/>
        <v>1.3259999999999999E-2</v>
      </c>
      <c r="D60" s="9" t="s">
        <v>7</v>
      </c>
      <c r="G60" s="13"/>
      <c r="H60" s="13"/>
      <c r="I60" s="13"/>
      <c r="K60" s="13"/>
      <c r="L60" s="7"/>
    </row>
    <row r="61" spans="1:12" x14ac:dyDescent="0.2">
      <c r="A61" s="6" t="s">
        <v>58</v>
      </c>
      <c r="B61" s="6">
        <v>3.9</v>
      </c>
      <c r="C61" s="17">
        <f t="shared" si="2"/>
        <v>1.3259999999999999E-2</v>
      </c>
      <c r="D61" s="9" t="s">
        <v>7</v>
      </c>
      <c r="G61" s="13"/>
      <c r="H61" s="13"/>
      <c r="I61" s="13"/>
      <c r="K61" s="13"/>
      <c r="L61" s="7"/>
    </row>
    <row r="62" spans="1:12" x14ac:dyDescent="0.2">
      <c r="A62" s="6" t="s">
        <v>59</v>
      </c>
      <c r="B62" s="6">
        <v>3.9</v>
      </c>
      <c r="C62" s="17">
        <f t="shared" si="2"/>
        <v>1.3259999999999999E-2</v>
      </c>
      <c r="D62" s="9" t="s">
        <v>7</v>
      </c>
      <c r="G62" s="13"/>
      <c r="H62" s="13"/>
      <c r="I62" s="13"/>
      <c r="K62" s="13"/>
      <c r="L62" s="7"/>
    </row>
    <row r="63" spans="1:12" x14ac:dyDescent="0.2">
      <c r="A63" s="6" t="s">
        <v>60</v>
      </c>
      <c r="B63" s="6">
        <v>3.9</v>
      </c>
      <c r="C63" s="17">
        <f t="shared" si="2"/>
        <v>1.3259999999999999E-2</v>
      </c>
      <c r="D63" s="9" t="s">
        <v>7</v>
      </c>
      <c r="G63" s="13"/>
      <c r="H63" s="13"/>
      <c r="I63" s="13"/>
      <c r="K63" s="13"/>
      <c r="L63" s="7"/>
    </row>
    <row r="64" spans="1:12" x14ac:dyDescent="0.2">
      <c r="A64" s="6" t="s">
        <v>61</v>
      </c>
      <c r="B64" s="6">
        <v>3.9</v>
      </c>
      <c r="C64" s="17">
        <f t="shared" si="2"/>
        <v>1.3259999999999999E-2</v>
      </c>
      <c r="D64" s="9" t="s">
        <v>7</v>
      </c>
      <c r="G64" s="13"/>
      <c r="H64" s="13"/>
      <c r="I64" s="13"/>
      <c r="K64" s="13"/>
      <c r="L64" s="7"/>
    </row>
    <row r="65" spans="1:12" x14ac:dyDescent="0.2">
      <c r="A65" s="6" t="s">
        <v>62</v>
      </c>
      <c r="B65" s="6">
        <v>3.9</v>
      </c>
      <c r="C65" s="17">
        <f t="shared" si="2"/>
        <v>1.3259999999999999E-2</v>
      </c>
      <c r="D65" s="9" t="s">
        <v>7</v>
      </c>
      <c r="G65" s="13"/>
      <c r="H65" s="13"/>
      <c r="I65" s="13"/>
      <c r="K65" s="13"/>
      <c r="L65" s="7"/>
    </row>
    <row r="66" spans="1:12" x14ac:dyDescent="0.2">
      <c r="A66" s="6" t="s">
        <v>63</v>
      </c>
      <c r="B66" s="6">
        <v>3.9</v>
      </c>
      <c r="C66" s="17">
        <f t="shared" si="2"/>
        <v>1.3259999999999999E-2</v>
      </c>
      <c r="D66" s="9" t="s">
        <v>7</v>
      </c>
      <c r="G66" s="13"/>
      <c r="H66" s="13"/>
      <c r="I66" s="13"/>
      <c r="K66" s="13"/>
      <c r="L66" s="7"/>
    </row>
    <row r="67" spans="1:12" x14ac:dyDescent="0.2">
      <c r="A67" s="6" t="s">
        <v>64</v>
      </c>
      <c r="B67" s="6">
        <v>3.9</v>
      </c>
      <c r="C67" s="17">
        <f t="shared" si="2"/>
        <v>1.3259999999999999E-2</v>
      </c>
      <c r="D67" s="9" t="s">
        <v>7</v>
      </c>
      <c r="G67" s="13"/>
      <c r="H67" s="13"/>
      <c r="I67" s="13"/>
      <c r="K67" s="13"/>
      <c r="L67" s="7"/>
    </row>
    <row r="68" spans="1:12" x14ac:dyDescent="0.2">
      <c r="A68" s="6" t="s">
        <v>65</v>
      </c>
      <c r="B68" s="6">
        <v>3.9</v>
      </c>
      <c r="C68" s="17">
        <f t="shared" si="2"/>
        <v>1.3259999999999999E-2</v>
      </c>
      <c r="D68" s="9" t="s">
        <v>7</v>
      </c>
      <c r="G68" s="13"/>
      <c r="H68" s="13"/>
      <c r="I68" s="13"/>
      <c r="K68" s="13"/>
      <c r="L68" s="7"/>
    </row>
    <row r="69" spans="1:12" x14ac:dyDescent="0.2">
      <c r="A69" s="6" t="s">
        <v>66</v>
      </c>
      <c r="B69" s="6">
        <v>3.9</v>
      </c>
      <c r="C69" s="17">
        <f t="shared" si="2"/>
        <v>1.3259999999999999E-2</v>
      </c>
      <c r="D69" s="9" t="s">
        <v>7</v>
      </c>
      <c r="G69" s="13"/>
      <c r="H69" s="13"/>
      <c r="I69" s="13"/>
      <c r="K69" s="13"/>
      <c r="L69" s="7"/>
    </row>
    <row r="70" spans="1:12" x14ac:dyDescent="0.2">
      <c r="A70" s="6" t="s">
        <v>67</v>
      </c>
      <c r="B70" s="6">
        <v>3.9</v>
      </c>
      <c r="C70" s="17">
        <f t="shared" si="2"/>
        <v>1.3259999999999999E-2</v>
      </c>
      <c r="D70" s="9" t="s">
        <v>7</v>
      </c>
      <c r="G70" s="13"/>
      <c r="H70" s="13"/>
      <c r="I70" s="13"/>
      <c r="K70" s="13"/>
      <c r="L70" s="7"/>
    </row>
    <row r="71" spans="1:12" x14ac:dyDescent="0.2">
      <c r="A71" s="6" t="s">
        <v>68</v>
      </c>
      <c r="B71" s="6">
        <v>3.9</v>
      </c>
      <c r="C71" s="17">
        <f t="shared" si="2"/>
        <v>1.3259999999999999E-2</v>
      </c>
      <c r="D71" s="9" t="s">
        <v>7</v>
      </c>
      <c r="G71" s="13"/>
      <c r="H71" s="13"/>
      <c r="I71" s="13"/>
      <c r="K71" s="13"/>
      <c r="L71" s="7"/>
    </row>
    <row r="72" spans="1:12" x14ac:dyDescent="0.2">
      <c r="A72" s="6" t="s">
        <v>69</v>
      </c>
      <c r="B72" s="6">
        <v>3.9</v>
      </c>
      <c r="C72" s="17">
        <f t="shared" si="2"/>
        <v>1.3259999999999999E-2</v>
      </c>
      <c r="D72" s="9" t="s">
        <v>7</v>
      </c>
      <c r="G72" s="13"/>
      <c r="H72" s="13"/>
      <c r="I72" s="13"/>
      <c r="K72" s="13"/>
      <c r="L72" s="7"/>
    </row>
    <row r="73" spans="1:12" x14ac:dyDescent="0.2">
      <c r="A73" s="6" t="s">
        <v>70</v>
      </c>
      <c r="B73" s="6">
        <v>3.9</v>
      </c>
      <c r="C73" s="17">
        <f t="shared" si="2"/>
        <v>1.3259999999999999E-2</v>
      </c>
      <c r="D73" s="9" t="s">
        <v>7</v>
      </c>
      <c r="G73" s="13"/>
      <c r="H73" s="13"/>
      <c r="I73" s="13"/>
      <c r="K73" s="13"/>
      <c r="L73" s="7"/>
    </row>
    <row r="74" spans="1:12" x14ac:dyDescent="0.2">
      <c r="A74" s="6" t="s">
        <v>71</v>
      </c>
      <c r="B74" s="6">
        <v>3.9</v>
      </c>
      <c r="C74" s="17">
        <f t="shared" si="2"/>
        <v>1.3259999999999999E-2</v>
      </c>
      <c r="D74" s="9" t="s">
        <v>7</v>
      </c>
      <c r="G74" s="13"/>
      <c r="H74" s="13"/>
      <c r="I74" s="13"/>
      <c r="K74" s="13"/>
      <c r="L74" s="7"/>
    </row>
    <row r="75" spans="1:12" x14ac:dyDescent="0.2">
      <c r="A75" s="6" t="s">
        <v>72</v>
      </c>
      <c r="B75" s="6">
        <v>3.9</v>
      </c>
      <c r="C75" s="17">
        <f t="shared" si="2"/>
        <v>1.3259999999999999E-2</v>
      </c>
      <c r="D75" s="9" t="s">
        <v>7</v>
      </c>
      <c r="G75" s="13"/>
      <c r="H75" s="13"/>
      <c r="I75" s="13"/>
      <c r="K75" s="13"/>
      <c r="L75" s="7"/>
    </row>
    <row r="76" spans="1:12" x14ac:dyDescent="0.2">
      <c r="A76" s="6" t="s">
        <v>73</v>
      </c>
      <c r="B76" s="6">
        <v>3.9</v>
      </c>
      <c r="C76" s="17">
        <f t="shared" si="2"/>
        <v>1.3259999999999999E-2</v>
      </c>
      <c r="D76" s="9" t="s">
        <v>7</v>
      </c>
      <c r="G76" s="13"/>
      <c r="H76" s="13"/>
      <c r="I76" s="13"/>
      <c r="K76" s="13"/>
      <c r="L76" s="7"/>
    </row>
    <row r="77" spans="1:12" x14ac:dyDescent="0.2">
      <c r="A77" s="6" t="s">
        <v>74</v>
      </c>
      <c r="B77" s="6">
        <v>3.9</v>
      </c>
      <c r="C77" s="17">
        <f t="shared" si="2"/>
        <v>1.3259999999999999E-2</v>
      </c>
      <c r="D77" s="9" t="s">
        <v>7</v>
      </c>
      <c r="F77" s="13"/>
      <c r="G77" s="13"/>
      <c r="H77" s="13"/>
      <c r="I77" s="13"/>
      <c r="J77" s="13"/>
      <c r="K77" s="13"/>
      <c r="L77" s="7"/>
    </row>
    <row r="78" spans="1:12" x14ac:dyDescent="0.2">
      <c r="A78" s="28" t="s">
        <v>23</v>
      </c>
      <c r="B78" s="28">
        <f>SUM(B49:B77)</f>
        <v>113.10000000000005</v>
      </c>
      <c r="C78" s="29">
        <f>ROUND(SUM(C49:C77),3)</f>
        <v>0.38500000000000001</v>
      </c>
      <c r="D78" s="32"/>
      <c r="F78" s="13"/>
      <c r="G78" s="13"/>
      <c r="H78" s="13"/>
      <c r="I78" s="13"/>
      <c r="J78" s="13"/>
      <c r="K78" s="13"/>
      <c r="L78" s="7"/>
    </row>
    <row r="79" spans="1:12" x14ac:dyDescent="0.2">
      <c r="A79" s="92" t="s">
        <v>24</v>
      </c>
      <c r="B79" s="92"/>
      <c r="C79" s="92"/>
      <c r="D79" s="92"/>
      <c r="K79" s="13"/>
      <c r="L79" s="7"/>
    </row>
    <row r="80" spans="1:12" x14ac:dyDescent="0.2">
      <c r="A80" s="10" t="s">
        <v>75</v>
      </c>
      <c r="B80" s="9">
        <v>20</v>
      </c>
      <c r="C80" s="17">
        <f>B80*950/1000000</f>
        <v>1.9E-2</v>
      </c>
      <c r="D80" s="10" t="s">
        <v>35</v>
      </c>
      <c r="K80" s="13"/>
      <c r="L80" s="7"/>
    </row>
    <row r="81" spans="1:12" x14ac:dyDescent="0.2">
      <c r="A81" s="10" t="s">
        <v>76</v>
      </c>
      <c r="B81" s="9">
        <v>49</v>
      </c>
      <c r="C81" s="17">
        <f t="shared" ref="C81:C89" si="3">B81*950/1000000</f>
        <v>4.6550000000000001E-2</v>
      </c>
      <c r="D81" s="10" t="s">
        <v>35</v>
      </c>
      <c r="K81" s="13"/>
      <c r="L81" s="7"/>
    </row>
    <row r="82" spans="1:12" x14ac:dyDescent="0.2">
      <c r="A82" s="10" t="s">
        <v>77</v>
      </c>
      <c r="B82" s="9">
        <v>35</v>
      </c>
      <c r="C82" s="17">
        <f t="shared" si="3"/>
        <v>3.3250000000000002E-2</v>
      </c>
      <c r="D82" s="10" t="s">
        <v>7</v>
      </c>
      <c r="K82" s="13"/>
      <c r="L82" s="7"/>
    </row>
    <row r="83" spans="1:12" x14ac:dyDescent="0.2">
      <c r="A83" s="10" t="s">
        <v>78</v>
      </c>
      <c r="B83" s="9">
        <v>3.8</v>
      </c>
      <c r="C83" s="17">
        <f t="shared" si="3"/>
        <v>3.6099999999999999E-3</v>
      </c>
      <c r="D83" s="10" t="s">
        <v>35</v>
      </c>
      <c r="K83" s="13"/>
      <c r="L83" s="7"/>
    </row>
    <row r="84" spans="1:12" x14ac:dyDescent="0.2">
      <c r="A84" s="10" t="s">
        <v>79</v>
      </c>
      <c r="B84" s="9">
        <v>7</v>
      </c>
      <c r="C84" s="17">
        <f t="shared" si="3"/>
        <v>6.6499999999999997E-3</v>
      </c>
      <c r="D84" s="10" t="s">
        <v>35</v>
      </c>
      <c r="K84" s="13"/>
      <c r="L84" s="7"/>
    </row>
    <row r="85" spans="1:12" x14ac:dyDescent="0.2">
      <c r="A85" s="10" t="s">
        <v>80</v>
      </c>
      <c r="B85" s="9">
        <v>18</v>
      </c>
      <c r="C85" s="17">
        <f t="shared" si="3"/>
        <v>1.7100000000000001E-2</v>
      </c>
      <c r="D85" s="10" t="s">
        <v>35</v>
      </c>
      <c r="K85" s="13"/>
      <c r="L85" s="7"/>
    </row>
    <row r="86" spans="1:12" x14ac:dyDescent="0.2">
      <c r="A86" s="10" t="s">
        <v>81</v>
      </c>
      <c r="B86" s="9">
        <v>110</v>
      </c>
      <c r="C86" s="17">
        <f t="shared" si="3"/>
        <v>0.1045</v>
      </c>
      <c r="D86" s="10" t="s">
        <v>7</v>
      </c>
      <c r="K86" s="13"/>
      <c r="L86" s="7"/>
    </row>
    <row r="87" spans="1:12" x14ac:dyDescent="0.2">
      <c r="A87" s="10" t="s">
        <v>82</v>
      </c>
      <c r="B87" s="9">
        <v>5.5</v>
      </c>
      <c r="C87" s="17">
        <f t="shared" si="3"/>
        <v>5.2249999999999996E-3</v>
      </c>
      <c r="D87" s="10" t="s">
        <v>35</v>
      </c>
      <c r="K87" s="13"/>
      <c r="L87" s="7"/>
    </row>
    <row r="88" spans="1:12" x14ac:dyDescent="0.2">
      <c r="A88" s="10" t="s">
        <v>83</v>
      </c>
      <c r="B88" s="9">
        <v>5.5</v>
      </c>
      <c r="C88" s="17">
        <f t="shared" si="3"/>
        <v>5.2249999999999996E-3</v>
      </c>
      <c r="D88" s="10" t="s">
        <v>35</v>
      </c>
      <c r="E88" s="13"/>
      <c r="F88" s="13"/>
      <c r="G88" s="13"/>
      <c r="H88" s="13"/>
      <c r="I88" s="13"/>
      <c r="J88" s="13"/>
      <c r="K88" s="13"/>
      <c r="L88" s="7"/>
    </row>
    <row r="89" spans="1:12" x14ac:dyDescent="0.2">
      <c r="A89" s="10" t="s">
        <v>84</v>
      </c>
      <c r="B89" s="9">
        <v>1.2</v>
      </c>
      <c r="C89" s="17">
        <f t="shared" si="3"/>
        <v>1.14E-3</v>
      </c>
      <c r="D89" s="10" t="s">
        <v>26</v>
      </c>
      <c r="L89" s="7"/>
    </row>
    <row r="90" spans="1:12" x14ac:dyDescent="0.2">
      <c r="A90" s="30" t="s">
        <v>23</v>
      </c>
      <c r="B90" s="30">
        <f>SUM(B80:B89)</f>
        <v>255</v>
      </c>
      <c r="C90" s="31">
        <f>ROUND(SUM(C80:C89),3)</f>
        <v>0.24199999999999999</v>
      </c>
      <c r="D90" s="30"/>
      <c r="L90" s="7"/>
    </row>
    <row r="91" spans="1:12" x14ac:dyDescent="0.2">
      <c r="L91" s="7"/>
    </row>
    <row r="92" spans="1:12" x14ac:dyDescent="0.2">
      <c r="A92" s="96" t="s">
        <v>85</v>
      </c>
      <c r="B92" s="96"/>
      <c r="C92" s="96"/>
      <c r="D92" s="96"/>
      <c r="L92" s="5"/>
    </row>
    <row r="93" spans="1:12" x14ac:dyDescent="0.2">
      <c r="A93" s="33" t="s">
        <v>1</v>
      </c>
      <c r="B93" s="33" t="s">
        <v>2</v>
      </c>
      <c r="C93" s="34" t="s">
        <v>3</v>
      </c>
      <c r="D93" s="33" t="s">
        <v>4</v>
      </c>
      <c r="L93" s="5"/>
    </row>
    <row r="94" spans="1:12" x14ac:dyDescent="0.2">
      <c r="A94" s="91" t="s">
        <v>5</v>
      </c>
      <c r="B94" s="91"/>
      <c r="C94" s="91"/>
      <c r="D94" s="91"/>
      <c r="L94" s="5"/>
    </row>
    <row r="95" spans="1:12" x14ac:dyDescent="0.2">
      <c r="A95" s="35" t="s">
        <v>86</v>
      </c>
      <c r="B95" s="35">
        <v>3.3</v>
      </c>
      <c r="C95" s="17">
        <f>B95*3000/1000000</f>
        <v>9.9000000000000008E-3</v>
      </c>
      <c r="D95" s="35" t="s">
        <v>26</v>
      </c>
      <c r="L95" s="5"/>
    </row>
    <row r="96" spans="1:12" x14ac:dyDescent="0.2">
      <c r="A96" s="35" t="s">
        <v>87</v>
      </c>
      <c r="B96" s="35">
        <v>3</v>
      </c>
      <c r="C96" s="17">
        <f t="shared" ref="C96:C109" si="4">B96*3000/1000000</f>
        <v>8.9999999999999993E-3</v>
      </c>
      <c r="D96" s="35" t="s">
        <v>26</v>
      </c>
      <c r="L96" s="5"/>
    </row>
    <row r="97" spans="1:12" x14ac:dyDescent="0.2">
      <c r="A97" s="35" t="s">
        <v>88</v>
      </c>
      <c r="B97" s="35">
        <v>3</v>
      </c>
      <c r="C97" s="17">
        <f t="shared" si="4"/>
        <v>8.9999999999999993E-3</v>
      </c>
      <c r="D97" s="35" t="s">
        <v>26</v>
      </c>
      <c r="L97" s="5"/>
    </row>
    <row r="98" spans="1:12" x14ac:dyDescent="0.2">
      <c r="A98" s="35" t="s">
        <v>89</v>
      </c>
      <c r="B98" s="35">
        <v>2</v>
      </c>
      <c r="C98" s="17">
        <f t="shared" si="4"/>
        <v>6.0000000000000001E-3</v>
      </c>
      <c r="D98" s="35" t="s">
        <v>26</v>
      </c>
      <c r="L98" s="5"/>
    </row>
    <row r="99" spans="1:12" x14ac:dyDescent="0.2">
      <c r="A99" s="35" t="s">
        <v>90</v>
      </c>
      <c r="B99" s="35">
        <v>3</v>
      </c>
      <c r="C99" s="17">
        <f t="shared" si="4"/>
        <v>8.9999999999999993E-3</v>
      </c>
      <c r="D99" s="35" t="s">
        <v>26</v>
      </c>
      <c r="L99" s="5"/>
    </row>
    <row r="100" spans="1:12" x14ac:dyDescent="0.2">
      <c r="A100" s="35" t="s">
        <v>91</v>
      </c>
      <c r="B100" s="35">
        <v>2</v>
      </c>
      <c r="C100" s="17">
        <f t="shared" si="4"/>
        <v>6.0000000000000001E-3</v>
      </c>
      <c r="D100" s="35" t="s">
        <v>26</v>
      </c>
      <c r="L100" s="5"/>
    </row>
    <row r="101" spans="1:12" x14ac:dyDescent="0.2">
      <c r="A101" s="35" t="s">
        <v>92</v>
      </c>
      <c r="B101" s="35">
        <v>2.0499999999999998</v>
      </c>
      <c r="C101" s="17">
        <f t="shared" si="4"/>
        <v>6.1499999999999992E-3</v>
      </c>
      <c r="D101" s="35" t="s">
        <v>26</v>
      </c>
      <c r="L101" s="5"/>
    </row>
    <row r="102" spans="1:12" x14ac:dyDescent="0.2">
      <c r="A102" s="35" t="s">
        <v>93</v>
      </c>
      <c r="B102" s="35">
        <v>2</v>
      </c>
      <c r="C102" s="17">
        <f t="shared" si="4"/>
        <v>6.0000000000000001E-3</v>
      </c>
      <c r="D102" s="35" t="s">
        <v>26</v>
      </c>
      <c r="L102" s="5"/>
    </row>
    <row r="103" spans="1:12" x14ac:dyDescent="0.2">
      <c r="A103" s="35" t="s">
        <v>94</v>
      </c>
      <c r="B103" s="35">
        <v>3.6</v>
      </c>
      <c r="C103" s="17">
        <f t="shared" si="4"/>
        <v>1.0800000000000001E-2</v>
      </c>
      <c r="D103" s="35" t="s">
        <v>26</v>
      </c>
      <c r="L103" s="5"/>
    </row>
    <row r="104" spans="1:12" x14ac:dyDescent="0.2">
      <c r="A104" s="35" t="s">
        <v>94</v>
      </c>
      <c r="B104" s="35">
        <v>3.6</v>
      </c>
      <c r="C104" s="17">
        <f t="shared" si="4"/>
        <v>1.0800000000000001E-2</v>
      </c>
      <c r="D104" s="35" t="s">
        <v>26</v>
      </c>
      <c r="L104" s="5"/>
    </row>
    <row r="105" spans="1:12" x14ac:dyDescent="0.2">
      <c r="A105" s="35" t="s">
        <v>94</v>
      </c>
      <c r="B105" s="35">
        <v>3.6</v>
      </c>
      <c r="C105" s="17">
        <f t="shared" si="4"/>
        <v>1.0800000000000001E-2</v>
      </c>
      <c r="D105" s="35" t="s">
        <v>26</v>
      </c>
      <c r="L105" s="5"/>
    </row>
    <row r="106" spans="1:12" x14ac:dyDescent="0.2">
      <c r="A106" s="35" t="s">
        <v>94</v>
      </c>
      <c r="B106" s="35">
        <v>3.6</v>
      </c>
      <c r="C106" s="17">
        <f t="shared" si="4"/>
        <v>1.0800000000000001E-2</v>
      </c>
      <c r="D106" s="35" t="s">
        <v>26</v>
      </c>
      <c r="L106" s="5"/>
    </row>
    <row r="107" spans="1:12" x14ac:dyDescent="0.2">
      <c r="A107" s="35" t="s">
        <v>95</v>
      </c>
      <c r="B107" s="46">
        <v>3.2</v>
      </c>
      <c r="C107" s="17">
        <f t="shared" si="4"/>
        <v>9.5999999999999992E-3</v>
      </c>
      <c r="D107" s="35" t="s">
        <v>26</v>
      </c>
      <c r="F107" s="27"/>
      <c r="L107" s="5"/>
    </row>
    <row r="108" spans="1:12" x14ac:dyDescent="0.2">
      <c r="A108" s="35" t="s">
        <v>95</v>
      </c>
      <c r="B108" s="35">
        <v>3.6</v>
      </c>
      <c r="C108" s="17">
        <f t="shared" si="4"/>
        <v>1.0800000000000001E-2</v>
      </c>
      <c r="D108" s="35" t="s">
        <v>26</v>
      </c>
      <c r="F108" s="27"/>
      <c r="L108" s="5"/>
    </row>
    <row r="109" spans="1:12" x14ac:dyDescent="0.2">
      <c r="A109" s="35" t="s">
        <v>95</v>
      </c>
      <c r="B109" s="46">
        <v>3.2</v>
      </c>
      <c r="C109" s="17">
        <f t="shared" si="4"/>
        <v>9.5999999999999992E-3</v>
      </c>
      <c r="D109" s="35" t="s">
        <v>26</v>
      </c>
      <c r="F109" s="27"/>
      <c r="L109" s="5"/>
    </row>
    <row r="110" spans="1:12" x14ac:dyDescent="0.2">
      <c r="A110" s="36" t="s">
        <v>23</v>
      </c>
      <c r="B110" s="36">
        <f>SUM(B95:B109)</f>
        <v>44.750000000000014</v>
      </c>
      <c r="C110" s="37">
        <f>ROUND(SUM(C95:C109),3)</f>
        <v>0.13400000000000001</v>
      </c>
      <c r="D110" s="36"/>
      <c r="F110" s="27"/>
      <c r="L110" s="5"/>
    </row>
    <row r="111" spans="1:12" x14ac:dyDescent="0.2">
      <c r="A111" s="38" t="s">
        <v>24</v>
      </c>
      <c r="B111" s="33"/>
      <c r="C111" s="34"/>
      <c r="D111" s="33"/>
      <c r="F111" s="27"/>
      <c r="L111" s="5"/>
    </row>
    <row r="112" spans="1:12" x14ac:dyDescent="0.2">
      <c r="A112" s="35" t="s">
        <v>96</v>
      </c>
      <c r="B112" s="35">
        <v>8.8000000000000007</v>
      </c>
      <c r="C112" s="17">
        <f>B112*950/1000000</f>
        <v>8.3599999999999994E-3</v>
      </c>
      <c r="D112" s="35" t="s">
        <v>26</v>
      </c>
      <c r="F112" s="27"/>
      <c r="L112" s="5"/>
    </row>
    <row r="113" spans="1:102" x14ac:dyDescent="0.2">
      <c r="A113" s="35" t="s">
        <v>97</v>
      </c>
      <c r="B113" s="35">
        <v>8.8000000000000007</v>
      </c>
      <c r="C113" s="17">
        <f t="shared" ref="C113:C119" si="5">B113*950/1000000</f>
        <v>8.3599999999999994E-3</v>
      </c>
      <c r="D113" s="35" t="s">
        <v>26</v>
      </c>
      <c r="F113" s="27"/>
      <c r="L113" s="5"/>
    </row>
    <row r="114" spans="1:102" x14ac:dyDescent="0.2">
      <c r="A114" s="35" t="s">
        <v>98</v>
      </c>
      <c r="B114" s="35">
        <v>6.5</v>
      </c>
      <c r="C114" s="17">
        <f t="shared" si="5"/>
        <v>6.1749999999999999E-3</v>
      </c>
      <c r="D114" s="35" t="s">
        <v>26</v>
      </c>
      <c r="F114" s="27"/>
      <c r="L114" s="5"/>
    </row>
    <row r="115" spans="1:102" x14ac:dyDescent="0.2">
      <c r="A115" s="35" t="s">
        <v>99</v>
      </c>
      <c r="B115" s="35">
        <v>8.8000000000000007</v>
      </c>
      <c r="C115" s="17">
        <f t="shared" si="5"/>
        <v>8.3599999999999994E-3</v>
      </c>
      <c r="D115" s="35" t="s">
        <v>35</v>
      </c>
      <c r="F115" s="27"/>
      <c r="L115" s="5"/>
    </row>
    <row r="116" spans="1:102" x14ac:dyDescent="0.2">
      <c r="A116" s="35" t="s">
        <v>100</v>
      </c>
      <c r="B116" s="35">
        <v>12</v>
      </c>
      <c r="C116" s="17">
        <f t="shared" si="5"/>
        <v>1.14E-2</v>
      </c>
      <c r="D116" s="35" t="s">
        <v>35</v>
      </c>
      <c r="L116" s="5"/>
    </row>
    <row r="117" spans="1:102" x14ac:dyDescent="0.2">
      <c r="A117" s="35" t="s">
        <v>101</v>
      </c>
      <c r="B117" s="35">
        <v>24</v>
      </c>
      <c r="C117" s="17">
        <f t="shared" si="5"/>
        <v>2.2800000000000001E-2</v>
      </c>
      <c r="D117" s="35" t="s">
        <v>35</v>
      </c>
      <c r="L117" s="5"/>
    </row>
    <row r="118" spans="1:102" x14ac:dyDescent="0.2">
      <c r="A118" s="35" t="s">
        <v>102</v>
      </c>
      <c r="B118" s="35">
        <v>11.8</v>
      </c>
      <c r="C118" s="17">
        <f t="shared" si="5"/>
        <v>1.1209999999999999E-2</v>
      </c>
      <c r="D118" s="35" t="s">
        <v>26</v>
      </c>
      <c r="L118" s="5"/>
    </row>
    <row r="119" spans="1:102" x14ac:dyDescent="0.2">
      <c r="A119" s="35" t="s">
        <v>103</v>
      </c>
      <c r="B119" s="35">
        <v>20.2</v>
      </c>
      <c r="C119" s="17">
        <f t="shared" si="5"/>
        <v>1.9189999999999999E-2</v>
      </c>
      <c r="D119" s="35" t="s">
        <v>35</v>
      </c>
      <c r="L119" s="5"/>
    </row>
    <row r="120" spans="1:102" s="5" customFormat="1" x14ac:dyDescent="0.2">
      <c r="A120" s="71" t="s">
        <v>37</v>
      </c>
      <c r="B120" s="72">
        <f>SUM(B112:B119)</f>
        <v>100.9</v>
      </c>
      <c r="C120" s="73">
        <f>ROUND(SUM(C112:C119),3)</f>
        <v>9.6000000000000002E-2</v>
      </c>
      <c r="D120" s="71"/>
      <c r="E120" s="12"/>
      <c r="F120" s="12"/>
      <c r="G120" s="12"/>
      <c r="H120" s="12"/>
      <c r="I120" s="12"/>
      <c r="J120" s="12"/>
      <c r="K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</row>
    <row r="121" spans="1:102" s="5" customFormat="1" x14ac:dyDescent="0.2">
      <c r="A121" s="50" t="s">
        <v>38</v>
      </c>
      <c r="B121" s="51"/>
      <c r="C121" s="52"/>
      <c r="D121" s="50"/>
      <c r="E121" s="12"/>
      <c r="F121" s="12"/>
      <c r="G121" s="12"/>
      <c r="H121" s="12"/>
      <c r="I121" s="12"/>
      <c r="J121" s="12"/>
      <c r="K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</row>
    <row r="122" spans="1:102" s="5" customFormat="1" x14ac:dyDescent="0.2">
      <c r="A122" s="53" t="s">
        <v>104</v>
      </c>
      <c r="B122" s="54"/>
      <c r="C122" s="55">
        <v>0.09</v>
      </c>
      <c r="D122" s="53" t="s">
        <v>40</v>
      </c>
      <c r="E122" s="12"/>
      <c r="F122" s="12"/>
      <c r="G122" s="12"/>
      <c r="H122" s="12"/>
      <c r="I122" s="12"/>
      <c r="J122" s="12"/>
      <c r="K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</row>
    <row r="123" spans="1:102" s="5" customFormat="1" x14ac:dyDescent="0.2">
      <c r="A123" s="56" t="s">
        <v>37</v>
      </c>
      <c r="B123" s="57"/>
      <c r="C123" s="58">
        <v>0.09</v>
      </c>
      <c r="D123" s="56"/>
      <c r="E123" s="12"/>
      <c r="F123" s="12"/>
      <c r="G123" s="12"/>
      <c r="H123" s="12"/>
      <c r="I123" s="12"/>
      <c r="J123" s="12"/>
      <c r="K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</row>
    <row r="124" spans="1:102" s="5" customFormat="1" x14ac:dyDescent="0.2">
      <c r="A124" s="59" t="s">
        <v>23</v>
      </c>
      <c r="B124" s="60"/>
      <c r="C124" s="61">
        <f>SUM(C120,C123)</f>
        <v>0.186</v>
      </c>
      <c r="D124" s="59"/>
      <c r="E124" s="12"/>
      <c r="F124" s="12"/>
      <c r="G124" s="12"/>
      <c r="H124" s="12"/>
      <c r="I124" s="12"/>
      <c r="J124" s="12"/>
      <c r="K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</row>
    <row r="125" spans="1:102" s="5" customFormat="1" x14ac:dyDescent="0.2">
      <c r="A125" s="48"/>
      <c r="B125" s="13"/>
      <c r="C125" s="49"/>
      <c r="D125" s="48"/>
      <c r="E125" s="12"/>
      <c r="F125" s="12"/>
      <c r="G125" s="12"/>
      <c r="H125" s="12"/>
      <c r="I125" s="12"/>
      <c r="J125" s="12"/>
      <c r="K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</row>
    <row r="126" spans="1:102" s="5" customFormat="1" x14ac:dyDescent="0.2">
      <c r="A126" s="97" t="s">
        <v>105</v>
      </c>
      <c r="B126" s="97"/>
      <c r="C126" s="97"/>
      <c r="D126" s="97"/>
      <c r="E126" s="12"/>
      <c r="F126" s="12"/>
      <c r="G126" s="12"/>
      <c r="H126" s="12"/>
      <c r="I126" s="12"/>
      <c r="J126" s="12"/>
      <c r="K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</row>
    <row r="127" spans="1:102" s="5" customFormat="1" x14ac:dyDescent="0.2">
      <c r="A127" s="75" t="s">
        <v>1</v>
      </c>
      <c r="B127" s="75" t="s">
        <v>2</v>
      </c>
      <c r="C127" s="76" t="s">
        <v>3</v>
      </c>
      <c r="D127" s="75" t="s">
        <v>4</v>
      </c>
      <c r="E127" s="12"/>
      <c r="F127" s="12"/>
      <c r="G127" s="12"/>
      <c r="H127" s="12"/>
      <c r="I127" s="12"/>
      <c r="J127" s="12"/>
      <c r="K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</row>
    <row r="128" spans="1:102" s="5" customFormat="1" x14ac:dyDescent="0.2">
      <c r="A128" s="94" t="s">
        <v>5</v>
      </c>
      <c r="B128" s="94"/>
      <c r="C128" s="94"/>
      <c r="D128" s="94"/>
      <c r="E128" s="12"/>
      <c r="F128" s="12"/>
      <c r="G128" s="12"/>
      <c r="H128" s="12"/>
      <c r="I128" s="12"/>
      <c r="J128" s="12"/>
      <c r="K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</row>
    <row r="129" spans="1:102" s="5" customFormat="1" x14ac:dyDescent="0.2">
      <c r="A129" s="16" t="s">
        <v>106</v>
      </c>
      <c r="B129" s="40"/>
      <c r="C129" s="42">
        <v>2.5000000000000001E-5</v>
      </c>
      <c r="D129" s="40" t="s">
        <v>26</v>
      </c>
      <c r="E129" s="12"/>
      <c r="F129" s="12"/>
      <c r="G129" s="12"/>
      <c r="H129" s="12"/>
      <c r="I129" s="12"/>
      <c r="J129" s="12"/>
      <c r="K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</row>
    <row r="130" spans="1:102" s="5" customFormat="1" x14ac:dyDescent="0.2">
      <c r="A130" s="16" t="s">
        <v>107</v>
      </c>
      <c r="B130" s="40"/>
      <c r="C130" s="42">
        <v>2.5000000000000001E-5</v>
      </c>
      <c r="D130" s="40" t="s">
        <v>26</v>
      </c>
      <c r="E130" s="12"/>
      <c r="F130" s="12"/>
      <c r="G130" s="12"/>
      <c r="H130" s="12"/>
      <c r="I130" s="12"/>
      <c r="J130" s="12"/>
      <c r="K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</row>
    <row r="131" spans="1:102" s="5" customFormat="1" x14ac:dyDescent="0.2">
      <c r="A131" s="35" t="s">
        <v>108</v>
      </c>
      <c r="B131" s="40"/>
      <c r="C131" s="42">
        <v>2.5000000000000001E-5</v>
      </c>
      <c r="D131" s="40" t="s">
        <v>26</v>
      </c>
      <c r="E131" s="12"/>
      <c r="F131" s="12"/>
      <c r="G131" s="12"/>
      <c r="H131" s="12"/>
      <c r="I131" s="12"/>
      <c r="J131" s="12"/>
      <c r="K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</row>
    <row r="132" spans="1:102" s="5" customFormat="1" x14ac:dyDescent="0.2">
      <c r="A132" s="35" t="s">
        <v>109</v>
      </c>
      <c r="B132" s="40"/>
      <c r="C132" s="42">
        <v>2.5000000000000001E-5</v>
      </c>
      <c r="D132" s="40" t="s">
        <v>26</v>
      </c>
      <c r="E132" s="12"/>
      <c r="F132" s="12"/>
      <c r="G132" s="12"/>
      <c r="H132" s="12"/>
      <c r="I132" s="12"/>
      <c r="J132" s="12"/>
      <c r="K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</row>
    <row r="133" spans="1:102" s="5" customFormat="1" x14ac:dyDescent="0.2">
      <c r="A133" s="35" t="s">
        <v>110</v>
      </c>
      <c r="B133" s="40"/>
      <c r="C133" s="42">
        <v>2.5000000000000001E-5</v>
      </c>
      <c r="D133" s="40" t="s">
        <v>26</v>
      </c>
      <c r="E133" s="12"/>
      <c r="F133" s="12"/>
      <c r="G133" s="12"/>
      <c r="H133" s="12"/>
      <c r="I133" s="12"/>
      <c r="J133" s="12"/>
      <c r="K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</row>
    <row r="134" spans="1:102" s="5" customFormat="1" x14ac:dyDescent="0.2">
      <c r="A134" s="74" t="s">
        <v>111</v>
      </c>
      <c r="B134" s="40"/>
      <c r="C134" s="42">
        <v>2.5000000000000001E-5</v>
      </c>
      <c r="D134" s="40" t="s">
        <v>26</v>
      </c>
      <c r="E134" s="12"/>
      <c r="F134" s="12"/>
      <c r="G134" s="12"/>
      <c r="H134" s="12"/>
      <c r="I134" s="12"/>
      <c r="J134" s="12"/>
      <c r="K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</row>
    <row r="135" spans="1:102" s="5" customFormat="1" x14ac:dyDescent="0.2">
      <c r="A135" s="74" t="s">
        <v>112</v>
      </c>
      <c r="B135" s="40"/>
      <c r="C135" s="42">
        <v>2.5000000000000001E-5</v>
      </c>
      <c r="D135" s="40" t="s">
        <v>26</v>
      </c>
      <c r="E135" s="12"/>
      <c r="F135" s="12"/>
      <c r="G135" s="12"/>
      <c r="H135" s="12"/>
      <c r="I135" s="12"/>
      <c r="J135" s="12"/>
      <c r="K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</row>
    <row r="136" spans="1:102" s="5" customFormat="1" x14ac:dyDescent="0.2">
      <c r="A136" s="35" t="s">
        <v>113</v>
      </c>
      <c r="B136" s="40"/>
      <c r="C136" s="42">
        <v>2.5000000000000001E-5</v>
      </c>
      <c r="D136" s="40" t="s">
        <v>26</v>
      </c>
      <c r="E136" s="12"/>
      <c r="F136" s="12"/>
      <c r="G136" s="12"/>
      <c r="H136" s="12"/>
      <c r="I136" s="12"/>
      <c r="J136" s="12"/>
      <c r="K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</row>
    <row r="137" spans="1:102" s="5" customFormat="1" x14ac:dyDescent="0.2">
      <c r="A137" s="35" t="s">
        <v>114</v>
      </c>
      <c r="B137" s="40"/>
      <c r="C137" s="42">
        <v>2.5000000000000001E-5</v>
      </c>
      <c r="D137" s="40" t="s">
        <v>26</v>
      </c>
      <c r="E137" s="12"/>
      <c r="F137" s="12"/>
      <c r="G137" s="12"/>
      <c r="H137" s="12"/>
      <c r="I137" s="12"/>
      <c r="J137" s="12"/>
      <c r="K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</row>
    <row r="138" spans="1:102" s="5" customFormat="1" x14ac:dyDescent="0.2">
      <c r="A138" s="71" t="s">
        <v>37</v>
      </c>
      <c r="B138" s="72"/>
      <c r="C138" s="73">
        <f>ROUND(SUM(C129:C137),3)</f>
        <v>0</v>
      </c>
      <c r="D138" s="71"/>
      <c r="E138" s="12"/>
      <c r="F138" s="12"/>
      <c r="G138" s="12"/>
      <c r="H138" s="12"/>
      <c r="I138" s="12"/>
      <c r="J138" s="12"/>
      <c r="K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</row>
    <row r="139" spans="1:102" s="5" customFormat="1" x14ac:dyDescent="0.2">
      <c r="A139" s="50" t="s">
        <v>38</v>
      </c>
      <c r="B139" s="51"/>
      <c r="C139" s="52"/>
      <c r="D139" s="50"/>
      <c r="E139" s="12"/>
      <c r="F139" s="12"/>
      <c r="G139" s="12"/>
      <c r="H139" s="12"/>
      <c r="I139" s="12"/>
      <c r="J139" s="12"/>
      <c r="K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</row>
    <row r="140" spans="1:102" s="5" customFormat="1" x14ac:dyDescent="0.2">
      <c r="A140" s="81" t="s">
        <v>115</v>
      </c>
      <c r="B140" s="82"/>
      <c r="C140" s="67">
        <v>2E-3</v>
      </c>
      <c r="D140" s="82" t="s">
        <v>40</v>
      </c>
      <c r="E140" s="12"/>
      <c r="F140" s="12"/>
      <c r="G140" s="12"/>
      <c r="H140" s="12"/>
      <c r="I140" s="12"/>
      <c r="J140" s="12"/>
      <c r="K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</row>
    <row r="141" spans="1:102" s="5" customFormat="1" x14ac:dyDescent="0.2">
      <c r="A141" s="71" t="s">
        <v>37</v>
      </c>
      <c r="B141" s="72"/>
      <c r="C141" s="73">
        <f>C140</f>
        <v>2E-3</v>
      </c>
      <c r="D141" s="71"/>
      <c r="E141" s="12"/>
      <c r="F141" s="12"/>
      <c r="G141" s="12"/>
      <c r="H141" s="12"/>
      <c r="I141" s="12"/>
      <c r="J141" s="12"/>
      <c r="K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</row>
    <row r="142" spans="1:102" x14ac:dyDescent="0.2">
      <c r="A142" s="86" t="s">
        <v>23</v>
      </c>
      <c r="B142" s="87"/>
      <c r="C142" s="88">
        <f>C138+C141</f>
        <v>2E-3</v>
      </c>
      <c r="D142" s="86"/>
    </row>
    <row r="143" spans="1:102" x14ac:dyDescent="0.2">
      <c r="A143" s="83" t="s">
        <v>24</v>
      </c>
      <c r="B143" s="84"/>
      <c r="C143" s="85"/>
      <c r="D143" s="84"/>
    </row>
    <row r="144" spans="1:102" x14ac:dyDescent="0.2">
      <c r="A144" s="53" t="s">
        <v>116</v>
      </c>
      <c r="B144" s="54"/>
      <c r="C144" s="55">
        <v>5.0000000000000001E-4</v>
      </c>
      <c r="D144" s="53" t="s">
        <v>40</v>
      </c>
    </row>
    <row r="145" spans="1:102" s="5" customFormat="1" x14ac:dyDescent="0.2">
      <c r="A145" s="59" t="s">
        <v>117</v>
      </c>
      <c r="B145" s="60"/>
      <c r="C145" s="61">
        <f>ROUND(SUM(C144),3)</f>
        <v>1E-3</v>
      </c>
      <c r="D145" s="59"/>
      <c r="E145" s="12"/>
      <c r="F145" s="12"/>
      <c r="G145" s="12"/>
      <c r="H145" s="12"/>
      <c r="I145" s="12"/>
      <c r="J145" s="12"/>
      <c r="K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</row>
    <row r="146" spans="1:102" s="5" customFormat="1" x14ac:dyDescent="0.2">
      <c r="A146" s="62"/>
      <c r="B146" s="12"/>
      <c r="C146" s="22"/>
      <c r="D146" s="62"/>
      <c r="E146" s="12"/>
      <c r="F146" s="12"/>
      <c r="G146" s="12"/>
      <c r="H146" s="12"/>
      <c r="I146" s="12"/>
      <c r="J146" s="12"/>
      <c r="K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</row>
    <row r="147" spans="1:102" s="5" customFormat="1" x14ac:dyDescent="0.2">
      <c r="A147" s="48"/>
      <c r="B147" s="13"/>
      <c r="C147" s="49"/>
      <c r="D147" s="48"/>
      <c r="E147" s="12"/>
      <c r="F147" s="12"/>
      <c r="G147" s="12"/>
      <c r="H147" s="12"/>
      <c r="I147" s="12"/>
      <c r="J147" s="12"/>
      <c r="K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</row>
    <row r="148" spans="1:102" x14ac:dyDescent="0.2">
      <c r="A148" s="90" t="s">
        <v>118</v>
      </c>
      <c r="B148" s="90"/>
      <c r="C148" s="90"/>
      <c r="D148" s="90"/>
      <c r="L148" s="5"/>
    </row>
    <row r="149" spans="1:102" x14ac:dyDescent="0.2">
      <c r="A149" s="1" t="s">
        <v>1</v>
      </c>
      <c r="B149" s="1" t="s">
        <v>2</v>
      </c>
      <c r="C149" s="20" t="s">
        <v>3</v>
      </c>
      <c r="D149" s="1" t="s">
        <v>4</v>
      </c>
      <c r="L149" s="5"/>
    </row>
    <row r="150" spans="1:102" x14ac:dyDescent="0.2">
      <c r="A150" s="94" t="s">
        <v>5</v>
      </c>
      <c r="B150" s="94"/>
      <c r="C150" s="94"/>
      <c r="D150" s="94"/>
      <c r="L150" s="5"/>
    </row>
    <row r="151" spans="1:102" x14ac:dyDescent="0.2">
      <c r="A151" s="35" t="s">
        <v>119</v>
      </c>
      <c r="B151" s="40">
        <v>3.6</v>
      </c>
      <c r="C151" s="17">
        <f>B151*3000/1000000</f>
        <v>1.0800000000000001E-2</v>
      </c>
      <c r="D151" s="40" t="s">
        <v>35</v>
      </c>
      <c r="L151" s="5"/>
    </row>
    <row r="152" spans="1:102" x14ac:dyDescent="0.2">
      <c r="A152" s="35" t="s">
        <v>119</v>
      </c>
      <c r="B152" s="40">
        <v>3.6</v>
      </c>
      <c r="C152" s="17">
        <f t="shared" ref="C152:C166" si="6">B152*3000/1000000</f>
        <v>1.0800000000000001E-2</v>
      </c>
      <c r="D152" s="40" t="s">
        <v>35</v>
      </c>
      <c r="L152" s="5"/>
    </row>
    <row r="153" spans="1:102" x14ac:dyDescent="0.2">
      <c r="A153" s="35" t="s">
        <v>119</v>
      </c>
      <c r="B153" s="40">
        <v>3.6</v>
      </c>
      <c r="C153" s="17">
        <f t="shared" si="6"/>
        <v>1.0800000000000001E-2</v>
      </c>
      <c r="D153" s="40" t="s">
        <v>35</v>
      </c>
      <c r="L153" s="5"/>
    </row>
    <row r="154" spans="1:102" x14ac:dyDescent="0.2">
      <c r="A154" s="35" t="s">
        <v>119</v>
      </c>
      <c r="B154" s="40">
        <v>3.6</v>
      </c>
      <c r="C154" s="17">
        <f t="shared" si="6"/>
        <v>1.0800000000000001E-2</v>
      </c>
      <c r="D154" s="40" t="s">
        <v>35</v>
      </c>
      <c r="L154" s="5"/>
    </row>
    <row r="155" spans="1:102" x14ac:dyDescent="0.2">
      <c r="A155" s="35" t="s">
        <v>119</v>
      </c>
      <c r="B155" s="40">
        <v>3.6</v>
      </c>
      <c r="C155" s="17">
        <f t="shared" si="6"/>
        <v>1.0800000000000001E-2</v>
      </c>
      <c r="D155" s="40" t="s">
        <v>35</v>
      </c>
      <c r="L155" s="5"/>
    </row>
    <row r="156" spans="1:102" x14ac:dyDescent="0.2">
      <c r="A156" s="35" t="s">
        <v>119</v>
      </c>
      <c r="B156" s="40">
        <v>3.6</v>
      </c>
      <c r="C156" s="17">
        <f t="shared" si="6"/>
        <v>1.0800000000000001E-2</v>
      </c>
      <c r="D156" s="40" t="s">
        <v>35</v>
      </c>
      <c r="L156" s="5"/>
    </row>
    <row r="157" spans="1:102" x14ac:dyDescent="0.2">
      <c r="A157" s="35" t="s">
        <v>119</v>
      </c>
      <c r="B157" s="40">
        <v>3.6</v>
      </c>
      <c r="C157" s="17">
        <f t="shared" si="6"/>
        <v>1.0800000000000001E-2</v>
      </c>
      <c r="D157" s="40" t="s">
        <v>35</v>
      </c>
      <c r="L157" s="5"/>
    </row>
    <row r="158" spans="1:102" x14ac:dyDescent="0.2">
      <c r="A158" s="35" t="s">
        <v>119</v>
      </c>
      <c r="B158" s="40">
        <v>3.6</v>
      </c>
      <c r="C158" s="17">
        <f t="shared" si="6"/>
        <v>1.0800000000000001E-2</v>
      </c>
      <c r="D158" s="40" t="s">
        <v>35</v>
      </c>
      <c r="L158" s="5"/>
    </row>
    <row r="159" spans="1:102" x14ac:dyDescent="0.2">
      <c r="A159" s="35" t="s">
        <v>119</v>
      </c>
      <c r="B159" s="40">
        <v>3.6</v>
      </c>
      <c r="C159" s="17">
        <f t="shared" si="6"/>
        <v>1.0800000000000001E-2</v>
      </c>
      <c r="D159" s="40" t="s">
        <v>35</v>
      </c>
      <c r="L159" s="5"/>
    </row>
    <row r="160" spans="1:102" x14ac:dyDescent="0.2">
      <c r="A160" s="35" t="s">
        <v>119</v>
      </c>
      <c r="B160" s="40">
        <v>3.6</v>
      </c>
      <c r="C160" s="17">
        <f t="shared" si="6"/>
        <v>1.0800000000000001E-2</v>
      </c>
      <c r="D160" s="40" t="s">
        <v>35</v>
      </c>
      <c r="L160" s="5"/>
    </row>
    <row r="161" spans="1:12" x14ac:dyDescent="0.2">
      <c r="A161" s="35" t="s">
        <v>119</v>
      </c>
      <c r="B161" s="40">
        <v>3.6</v>
      </c>
      <c r="C161" s="17">
        <f t="shared" si="6"/>
        <v>1.0800000000000001E-2</v>
      </c>
      <c r="D161" s="40" t="s">
        <v>35</v>
      </c>
      <c r="L161" s="5"/>
    </row>
    <row r="162" spans="1:12" x14ac:dyDescent="0.2">
      <c r="A162" s="35" t="s">
        <v>119</v>
      </c>
      <c r="B162" s="40">
        <v>3.6</v>
      </c>
      <c r="C162" s="17">
        <f>B162*3000/1000000</f>
        <v>1.0800000000000001E-2</v>
      </c>
      <c r="D162" s="40" t="s">
        <v>35</v>
      </c>
      <c r="L162" s="5"/>
    </row>
    <row r="163" spans="1:12" x14ac:dyDescent="0.2">
      <c r="A163" s="35" t="s">
        <v>119</v>
      </c>
      <c r="B163" s="40">
        <v>3.6</v>
      </c>
      <c r="C163" s="17">
        <f t="shared" si="6"/>
        <v>1.0800000000000001E-2</v>
      </c>
      <c r="D163" s="40" t="s">
        <v>35</v>
      </c>
      <c r="L163" s="5"/>
    </row>
    <row r="164" spans="1:12" x14ac:dyDescent="0.2">
      <c r="A164" s="35" t="s">
        <v>119</v>
      </c>
      <c r="B164" s="40">
        <v>3.6</v>
      </c>
      <c r="C164" s="17">
        <f t="shared" si="6"/>
        <v>1.0800000000000001E-2</v>
      </c>
      <c r="D164" s="40" t="s">
        <v>35</v>
      </c>
      <c r="L164" s="5"/>
    </row>
    <row r="165" spans="1:12" x14ac:dyDescent="0.2">
      <c r="A165" s="35" t="s">
        <v>120</v>
      </c>
      <c r="B165" s="40">
        <v>21</v>
      </c>
      <c r="C165" s="17">
        <f t="shared" si="6"/>
        <v>6.3E-2</v>
      </c>
      <c r="D165" s="35" t="s">
        <v>28</v>
      </c>
      <c r="L165" s="5"/>
    </row>
    <row r="166" spans="1:12" x14ac:dyDescent="0.2">
      <c r="A166" s="35" t="s">
        <v>121</v>
      </c>
      <c r="B166" s="40">
        <v>24</v>
      </c>
      <c r="C166" s="17">
        <f t="shared" si="6"/>
        <v>7.1999999999999995E-2</v>
      </c>
      <c r="D166" s="35" t="s">
        <v>28</v>
      </c>
      <c r="L166" s="5"/>
    </row>
    <row r="167" spans="1:12" x14ac:dyDescent="0.2">
      <c r="A167" s="36" t="s">
        <v>23</v>
      </c>
      <c r="B167" s="30">
        <f>SUM(B151:B166)</f>
        <v>95.4</v>
      </c>
      <c r="C167" s="31">
        <f>ROUND(SUM(C151:C166),3)</f>
        <v>0.28599999999999998</v>
      </c>
      <c r="D167" s="36"/>
      <c r="L167" s="5"/>
    </row>
    <row r="168" spans="1:12" x14ac:dyDescent="0.2">
      <c r="A168" s="101" t="s">
        <v>24</v>
      </c>
      <c r="B168" s="101"/>
      <c r="C168" s="101"/>
      <c r="D168" s="101"/>
      <c r="L168" s="5"/>
    </row>
    <row r="169" spans="1:12" x14ac:dyDescent="0.2">
      <c r="A169" s="35" t="s">
        <v>122</v>
      </c>
      <c r="B169" s="40">
        <v>13.7</v>
      </c>
      <c r="C169" s="17">
        <f>B169*950/1000000</f>
        <v>1.3015000000000001E-2</v>
      </c>
      <c r="D169" s="40" t="s">
        <v>26</v>
      </c>
      <c r="L169" s="5"/>
    </row>
    <row r="170" spans="1:12" x14ac:dyDescent="0.2">
      <c r="A170" s="35" t="s">
        <v>123</v>
      </c>
      <c r="B170" s="40">
        <v>25</v>
      </c>
      <c r="C170" s="17">
        <f t="shared" ref="C170:C175" si="7">B170*950/1000000</f>
        <v>2.375E-2</v>
      </c>
      <c r="D170" s="40" t="s">
        <v>26</v>
      </c>
      <c r="L170" s="5"/>
    </row>
    <row r="171" spans="1:12" x14ac:dyDescent="0.2">
      <c r="A171" s="35" t="s">
        <v>124</v>
      </c>
      <c r="B171" s="40">
        <v>12.7</v>
      </c>
      <c r="C171" s="17">
        <f t="shared" si="7"/>
        <v>1.2064999999999999E-2</v>
      </c>
      <c r="D171" s="35" t="s">
        <v>35</v>
      </c>
      <c r="L171" s="5"/>
    </row>
    <row r="172" spans="1:12" x14ac:dyDescent="0.2">
      <c r="A172" s="35" t="s">
        <v>125</v>
      </c>
      <c r="B172" s="40">
        <v>4.5</v>
      </c>
      <c r="C172" s="17">
        <f t="shared" si="7"/>
        <v>4.2750000000000002E-3</v>
      </c>
      <c r="D172" s="35" t="s">
        <v>35</v>
      </c>
      <c r="L172" s="5"/>
    </row>
    <row r="173" spans="1:12" x14ac:dyDescent="0.2">
      <c r="A173" s="35" t="s">
        <v>126</v>
      </c>
      <c r="B173" s="40">
        <v>17</v>
      </c>
      <c r="C173" s="17">
        <f t="shared" si="7"/>
        <v>1.6150000000000001E-2</v>
      </c>
      <c r="D173" s="35" t="s">
        <v>26</v>
      </c>
      <c r="L173" s="5"/>
    </row>
    <row r="174" spans="1:12" x14ac:dyDescent="0.2">
      <c r="A174" s="35" t="s">
        <v>127</v>
      </c>
      <c r="B174" s="40">
        <v>40</v>
      </c>
      <c r="C174" s="17">
        <f t="shared" si="7"/>
        <v>3.7999999999999999E-2</v>
      </c>
      <c r="D174" s="35" t="s">
        <v>35</v>
      </c>
      <c r="L174" s="5"/>
    </row>
    <row r="175" spans="1:12" x14ac:dyDescent="0.2">
      <c r="A175" s="35" t="s">
        <v>128</v>
      </c>
      <c r="B175" s="40">
        <v>3.5</v>
      </c>
      <c r="C175" s="17">
        <f t="shared" si="7"/>
        <v>3.3249999999999998E-3</v>
      </c>
      <c r="D175" s="35" t="s">
        <v>35</v>
      </c>
      <c r="L175" s="5"/>
    </row>
    <row r="176" spans="1:12" x14ac:dyDescent="0.2">
      <c r="A176" s="35" t="s">
        <v>129</v>
      </c>
      <c r="B176" s="40"/>
      <c r="C176" s="17">
        <v>8.5000000000000006E-2</v>
      </c>
      <c r="D176" s="35" t="s">
        <v>28</v>
      </c>
      <c r="L176" s="5"/>
    </row>
    <row r="177" spans="1:102" x14ac:dyDescent="0.2">
      <c r="A177" s="36" t="s">
        <v>37</v>
      </c>
      <c r="B177" s="30">
        <f>SUM(B169:B175)</f>
        <v>116.4</v>
      </c>
      <c r="C177" s="31">
        <f>ROUND(SUM(C169:C176),3)</f>
        <v>0.19600000000000001</v>
      </c>
      <c r="D177" s="36"/>
      <c r="L177" s="5"/>
    </row>
    <row r="178" spans="1:102" x14ac:dyDescent="0.2">
      <c r="A178" s="47" t="s">
        <v>38</v>
      </c>
      <c r="B178" s="14"/>
      <c r="C178" s="19"/>
      <c r="D178" s="47"/>
      <c r="L178" s="5"/>
    </row>
    <row r="179" spans="1:102" x14ac:dyDescent="0.2">
      <c r="A179" s="35" t="s">
        <v>104</v>
      </c>
      <c r="B179" s="40"/>
      <c r="C179" s="17">
        <v>5.7000000000000002E-2</v>
      </c>
      <c r="D179" s="35"/>
      <c r="L179" s="5"/>
    </row>
    <row r="180" spans="1:102" x14ac:dyDescent="0.2">
      <c r="A180" s="36" t="s">
        <v>37</v>
      </c>
      <c r="B180" s="30"/>
      <c r="C180" s="31">
        <f>C179</f>
        <v>5.7000000000000002E-2</v>
      </c>
      <c r="D180" s="36"/>
      <c r="L180" s="5"/>
    </row>
    <row r="181" spans="1:102" s="5" customFormat="1" x14ac:dyDescent="0.2">
      <c r="A181" s="30" t="s">
        <v>23</v>
      </c>
      <c r="B181" s="30"/>
      <c r="C181" s="31">
        <f>SUM(C177,C179)</f>
        <v>0.253</v>
      </c>
      <c r="D181" s="30"/>
      <c r="E181" s="12"/>
      <c r="F181" s="12"/>
      <c r="G181" s="12"/>
      <c r="H181" s="12"/>
      <c r="I181" s="12"/>
      <c r="J181" s="12"/>
      <c r="K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</row>
    <row r="182" spans="1:102" s="12" customFormat="1" x14ac:dyDescent="0.2">
      <c r="C182" s="22"/>
    </row>
    <row r="183" spans="1:102" s="7" customFormat="1" x14ac:dyDescent="0.2">
      <c r="A183" s="90" t="s">
        <v>130</v>
      </c>
      <c r="B183" s="90"/>
      <c r="C183" s="90"/>
      <c r="D183" s="90"/>
      <c r="E183" s="12"/>
      <c r="F183" s="12"/>
      <c r="G183" s="12"/>
      <c r="H183" s="12"/>
      <c r="I183" s="12"/>
      <c r="J183" s="12"/>
      <c r="K183" s="12"/>
      <c r="L183" s="12"/>
    </row>
    <row r="184" spans="1:102" s="7" customFormat="1" x14ac:dyDescent="0.2">
      <c r="A184" s="1" t="s">
        <v>1</v>
      </c>
      <c r="B184" s="1" t="s">
        <v>2</v>
      </c>
      <c r="C184" s="20" t="s">
        <v>3</v>
      </c>
      <c r="D184" s="1" t="s">
        <v>4</v>
      </c>
      <c r="E184" s="12"/>
      <c r="F184" s="12"/>
      <c r="G184" s="12"/>
      <c r="H184" s="12"/>
      <c r="I184" s="12"/>
      <c r="J184" s="12"/>
      <c r="K184" s="12"/>
      <c r="L184" s="12"/>
    </row>
    <row r="185" spans="1:102" s="7" customFormat="1" x14ac:dyDescent="0.2">
      <c r="A185" s="92" t="s">
        <v>24</v>
      </c>
      <c r="B185" s="92"/>
      <c r="C185" s="92"/>
      <c r="D185" s="92"/>
      <c r="E185" s="12"/>
      <c r="F185" s="12"/>
      <c r="G185" s="12"/>
      <c r="H185" s="12"/>
      <c r="I185" s="12"/>
      <c r="J185" s="12"/>
      <c r="K185" s="12"/>
      <c r="L185" s="12"/>
    </row>
    <row r="186" spans="1:102" s="7" customFormat="1" x14ac:dyDescent="0.2">
      <c r="A186" s="35" t="s">
        <v>131</v>
      </c>
      <c r="B186" s="40">
        <v>22.5</v>
      </c>
      <c r="C186" s="17">
        <f>+B186*950/1000000</f>
        <v>2.1375000000000002E-2</v>
      </c>
      <c r="D186" s="35" t="s">
        <v>26</v>
      </c>
      <c r="E186" s="12"/>
      <c r="F186" s="12"/>
      <c r="G186" s="12"/>
      <c r="H186" s="12"/>
      <c r="I186" s="12"/>
      <c r="J186" s="12"/>
      <c r="K186" s="12"/>
      <c r="L186" s="12"/>
    </row>
    <row r="187" spans="1:102" x14ac:dyDescent="0.2">
      <c r="A187" s="35" t="s">
        <v>132</v>
      </c>
      <c r="B187" s="40">
        <v>23.5</v>
      </c>
      <c r="C187" s="17">
        <f t="shared" ref="C187:C197" si="8">+B187*950/1000000</f>
        <v>2.2325000000000001E-2</v>
      </c>
      <c r="D187" s="35" t="s">
        <v>35</v>
      </c>
      <c r="L187" s="5"/>
    </row>
    <row r="188" spans="1:102" x14ac:dyDescent="0.2">
      <c r="A188" s="35" t="s">
        <v>133</v>
      </c>
      <c r="B188" s="40">
        <v>25</v>
      </c>
      <c r="C188" s="17">
        <f t="shared" si="8"/>
        <v>2.375E-2</v>
      </c>
      <c r="D188" s="35" t="s">
        <v>35</v>
      </c>
      <c r="L188" s="5"/>
    </row>
    <row r="189" spans="1:102" x14ac:dyDescent="0.2">
      <c r="A189" s="35" t="s">
        <v>134</v>
      </c>
      <c r="B189" s="40">
        <v>23.5</v>
      </c>
      <c r="C189" s="17">
        <f t="shared" si="8"/>
        <v>2.2325000000000001E-2</v>
      </c>
      <c r="D189" s="35" t="s">
        <v>7</v>
      </c>
      <c r="L189" s="5"/>
    </row>
    <row r="190" spans="1:102" x14ac:dyDescent="0.2">
      <c r="A190" s="35" t="s">
        <v>135</v>
      </c>
      <c r="B190" s="40">
        <v>12.9</v>
      </c>
      <c r="C190" s="17">
        <f t="shared" si="8"/>
        <v>1.2255E-2</v>
      </c>
      <c r="D190" s="35" t="s">
        <v>26</v>
      </c>
      <c r="L190" s="5"/>
    </row>
    <row r="191" spans="1:102" x14ac:dyDescent="0.2">
      <c r="A191" s="35" t="s">
        <v>136</v>
      </c>
      <c r="B191" s="40">
        <v>34.5</v>
      </c>
      <c r="C191" s="17">
        <f t="shared" si="8"/>
        <v>3.2774999999999999E-2</v>
      </c>
      <c r="D191" s="35" t="s">
        <v>35</v>
      </c>
      <c r="L191" s="5"/>
    </row>
    <row r="192" spans="1:102" x14ac:dyDescent="0.2">
      <c r="A192" s="35" t="s">
        <v>137</v>
      </c>
      <c r="B192" s="40">
        <v>2.5</v>
      </c>
      <c r="C192" s="17">
        <f t="shared" si="8"/>
        <v>2.3749999999999999E-3</v>
      </c>
      <c r="D192" s="35" t="s">
        <v>28</v>
      </c>
      <c r="L192" s="5"/>
    </row>
    <row r="193" spans="1:12" x14ac:dyDescent="0.2">
      <c r="A193" s="35" t="s">
        <v>138</v>
      </c>
      <c r="B193" s="40">
        <v>25</v>
      </c>
      <c r="C193" s="17">
        <f t="shared" si="8"/>
        <v>2.375E-2</v>
      </c>
      <c r="D193" s="35" t="s">
        <v>28</v>
      </c>
      <c r="L193" s="5"/>
    </row>
    <row r="194" spans="1:12" x14ac:dyDescent="0.2">
      <c r="A194" s="35" t="s">
        <v>139</v>
      </c>
      <c r="B194" s="40">
        <v>22</v>
      </c>
      <c r="C194" s="17">
        <f t="shared" si="8"/>
        <v>2.0899999999999998E-2</v>
      </c>
      <c r="D194" s="35" t="s">
        <v>28</v>
      </c>
      <c r="L194" s="5"/>
    </row>
    <row r="195" spans="1:12" x14ac:dyDescent="0.2">
      <c r="A195" s="35" t="s">
        <v>140</v>
      </c>
      <c r="B195" s="40">
        <v>2.5</v>
      </c>
      <c r="C195" s="17">
        <f t="shared" si="8"/>
        <v>2.3749999999999999E-3</v>
      </c>
      <c r="D195" s="35" t="s">
        <v>28</v>
      </c>
      <c r="L195" s="5"/>
    </row>
    <row r="196" spans="1:12" x14ac:dyDescent="0.2">
      <c r="A196" s="35" t="s">
        <v>141</v>
      </c>
      <c r="B196" s="40">
        <v>7.9</v>
      </c>
      <c r="C196" s="17">
        <f t="shared" si="8"/>
        <v>7.5050000000000004E-3</v>
      </c>
      <c r="D196" s="35" t="s">
        <v>35</v>
      </c>
      <c r="L196" s="5"/>
    </row>
    <row r="197" spans="1:12" x14ac:dyDescent="0.2">
      <c r="A197" s="35" t="s">
        <v>142</v>
      </c>
      <c r="B197" s="40">
        <v>5.5</v>
      </c>
      <c r="C197" s="17">
        <f t="shared" si="8"/>
        <v>5.2249999999999996E-3</v>
      </c>
      <c r="D197" s="35" t="s">
        <v>28</v>
      </c>
      <c r="L197" s="5"/>
    </row>
    <row r="198" spans="1:12" x14ac:dyDescent="0.2">
      <c r="A198" s="65" t="s">
        <v>37</v>
      </c>
      <c r="B198" s="65">
        <f>SUM(B186:B197)</f>
        <v>207.3</v>
      </c>
      <c r="C198" s="70">
        <f>ROUND(SUM(C186:C197),3)</f>
        <v>0.19700000000000001</v>
      </c>
      <c r="D198" s="65"/>
      <c r="L198" s="5"/>
    </row>
    <row r="199" spans="1:12" x14ac:dyDescent="0.2">
      <c r="A199" s="63" t="s">
        <v>38</v>
      </c>
      <c r="B199" s="63"/>
      <c r="C199" s="66"/>
      <c r="D199" s="63"/>
      <c r="L199" s="5"/>
    </row>
    <row r="200" spans="1:12" x14ac:dyDescent="0.2">
      <c r="A200" s="64" t="s">
        <v>104</v>
      </c>
      <c r="B200" s="64"/>
      <c r="C200" s="67">
        <v>0.04</v>
      </c>
      <c r="D200" s="64" t="s">
        <v>40</v>
      </c>
      <c r="L200" s="5"/>
    </row>
    <row r="201" spans="1:12" x14ac:dyDescent="0.2">
      <c r="A201" s="68" t="s">
        <v>37</v>
      </c>
      <c r="B201" s="68"/>
      <c r="C201" s="69">
        <v>0.04</v>
      </c>
      <c r="D201" s="68"/>
      <c r="L201" s="5"/>
    </row>
    <row r="202" spans="1:12" x14ac:dyDescent="0.2">
      <c r="A202" s="68" t="s">
        <v>23</v>
      </c>
      <c r="B202" s="68"/>
      <c r="C202" s="69">
        <f>ROUND(SUM(C198,C201),3)</f>
        <v>0.23699999999999999</v>
      </c>
      <c r="D202" s="68"/>
      <c r="L202" s="5"/>
    </row>
    <row r="203" spans="1:12" x14ac:dyDescent="0.2">
      <c r="A203" s="5"/>
      <c r="B203" s="5"/>
      <c r="C203" s="21"/>
      <c r="D203" s="5"/>
      <c r="L203" s="5"/>
    </row>
    <row r="204" spans="1:12" x14ac:dyDescent="0.2">
      <c r="A204" s="102" t="s">
        <v>143</v>
      </c>
      <c r="B204" s="103"/>
      <c r="C204" s="103"/>
      <c r="D204" s="104"/>
      <c r="L204" s="5"/>
    </row>
    <row r="205" spans="1:12" x14ac:dyDescent="0.2">
      <c r="A205" s="1" t="s">
        <v>1</v>
      </c>
      <c r="B205" s="1" t="s">
        <v>2</v>
      </c>
      <c r="C205" s="20" t="s">
        <v>3</v>
      </c>
      <c r="D205" s="1" t="s">
        <v>4</v>
      </c>
      <c r="L205" s="5"/>
    </row>
    <row r="206" spans="1:12" x14ac:dyDescent="0.2">
      <c r="A206" s="98" t="s">
        <v>5</v>
      </c>
      <c r="B206" s="99"/>
      <c r="C206" s="99"/>
      <c r="D206" s="100"/>
      <c r="L206" s="5"/>
    </row>
    <row r="207" spans="1:12" ht="15" x14ac:dyDescent="0.25">
      <c r="A207" s="40" t="s">
        <v>144</v>
      </c>
      <c r="B207" s="40">
        <v>0.8</v>
      </c>
      <c r="C207" s="77">
        <f>B207*3000/1000000</f>
        <v>2.3999999999999998E-3</v>
      </c>
      <c r="D207" s="40" t="s">
        <v>26</v>
      </c>
      <c r="L207" s="5"/>
    </row>
    <row r="208" spans="1:12" x14ac:dyDescent="0.2">
      <c r="A208" s="30" t="s">
        <v>23</v>
      </c>
      <c r="B208" s="31">
        <f>SUM(B207)</f>
        <v>0.8</v>
      </c>
      <c r="C208" s="31">
        <f>SUM(C207)</f>
        <v>2.3999999999999998E-3</v>
      </c>
      <c r="D208" s="30"/>
      <c r="L208" s="5"/>
    </row>
    <row r="209" spans="1:102" x14ac:dyDescent="0.2">
      <c r="A209" s="92" t="s">
        <v>24</v>
      </c>
      <c r="B209" s="92"/>
      <c r="C209" s="92"/>
      <c r="D209" s="92"/>
      <c r="L209" s="5"/>
    </row>
    <row r="210" spans="1:102" x14ac:dyDescent="0.2">
      <c r="A210" s="35" t="s">
        <v>145</v>
      </c>
      <c r="B210" s="40">
        <v>0.19</v>
      </c>
      <c r="C210" s="17">
        <f>B210*950/1000000</f>
        <v>1.805E-4</v>
      </c>
      <c r="D210" s="35" t="s">
        <v>26</v>
      </c>
      <c r="L210" s="5"/>
    </row>
    <row r="211" spans="1:102" x14ac:dyDescent="0.2">
      <c r="A211" s="35" t="s">
        <v>146</v>
      </c>
      <c r="B211" s="40">
        <v>3.3</v>
      </c>
      <c r="C211" s="17">
        <f>B211*950/1000000</f>
        <v>3.1350000000000002E-3</v>
      </c>
      <c r="D211" s="35" t="s">
        <v>35</v>
      </c>
      <c r="L211" s="5"/>
    </row>
    <row r="212" spans="1:102" x14ac:dyDescent="0.2">
      <c r="A212" s="35" t="s">
        <v>147</v>
      </c>
      <c r="B212" s="40">
        <v>1.8</v>
      </c>
      <c r="C212" s="17">
        <f>B212*950/1000000</f>
        <v>1.7099999999999999E-3</v>
      </c>
      <c r="D212" s="35" t="s">
        <v>28</v>
      </c>
    </row>
    <row r="213" spans="1:102" x14ac:dyDescent="0.2">
      <c r="A213" s="30" t="s">
        <v>23</v>
      </c>
      <c r="B213" s="30">
        <f>SUM(B210:B212)</f>
        <v>5.29</v>
      </c>
      <c r="C213" s="31">
        <f>ROUND(SUM(C210:C212),3)</f>
        <v>5.0000000000000001E-3</v>
      </c>
      <c r="D213" s="36"/>
    </row>
    <row r="214" spans="1:102" x14ac:dyDescent="0.2">
      <c r="A214" s="11"/>
      <c r="B214" s="5"/>
      <c r="C214" s="21"/>
      <c r="D214" s="11"/>
    </row>
    <row r="215" spans="1:102" x14ac:dyDescent="0.2">
      <c r="A215" s="96" t="s">
        <v>148</v>
      </c>
      <c r="B215" s="96"/>
      <c r="C215" s="96"/>
      <c r="D215" s="96"/>
    </row>
    <row r="216" spans="1:102" x14ac:dyDescent="0.2">
      <c r="A216" s="1" t="s">
        <v>1</v>
      </c>
      <c r="B216" s="1" t="s">
        <v>2</v>
      </c>
      <c r="C216" s="20" t="s">
        <v>3</v>
      </c>
      <c r="D216" s="1" t="s">
        <v>4</v>
      </c>
    </row>
    <row r="217" spans="1:102" x14ac:dyDescent="0.2">
      <c r="A217" s="41" t="s">
        <v>24</v>
      </c>
      <c r="B217" s="1"/>
      <c r="C217" s="20"/>
      <c r="D217" s="1"/>
    </row>
    <row r="218" spans="1:102" x14ac:dyDescent="0.2">
      <c r="A218" s="35" t="s">
        <v>149</v>
      </c>
      <c r="B218" s="40">
        <v>2.1</v>
      </c>
      <c r="C218" s="17">
        <f>B218*950/1000000</f>
        <v>1.9949999999999998E-3</v>
      </c>
      <c r="D218" s="40" t="s">
        <v>26</v>
      </c>
    </row>
    <row r="219" spans="1:102" x14ac:dyDescent="0.2">
      <c r="A219" s="35" t="s">
        <v>150</v>
      </c>
      <c r="B219" s="40">
        <v>3.5</v>
      </c>
      <c r="C219" s="17">
        <f>B219*950/1000000</f>
        <v>3.3249999999999998E-3</v>
      </c>
      <c r="D219" s="40" t="s">
        <v>26</v>
      </c>
    </row>
    <row r="220" spans="1:102" x14ac:dyDescent="0.2">
      <c r="A220" s="35" t="s">
        <v>151</v>
      </c>
      <c r="B220" s="40">
        <v>16</v>
      </c>
      <c r="C220" s="17">
        <f>B220*950/1000000</f>
        <v>1.52E-2</v>
      </c>
      <c r="D220" s="40" t="s">
        <v>26</v>
      </c>
    </row>
    <row r="221" spans="1:102" x14ac:dyDescent="0.2">
      <c r="A221" s="35" t="s">
        <v>152</v>
      </c>
      <c r="B221" s="40">
        <v>13</v>
      </c>
      <c r="C221" s="17">
        <f>B221*950/1000000</f>
        <v>1.235E-2</v>
      </c>
      <c r="D221" s="40" t="s">
        <v>35</v>
      </c>
    </row>
    <row r="222" spans="1:102" x14ac:dyDescent="0.2">
      <c r="A222" s="35" t="s">
        <v>153</v>
      </c>
      <c r="B222" s="40">
        <v>27.5</v>
      </c>
      <c r="C222" s="17">
        <f>B222*950/1000000</f>
        <v>2.6124999999999999E-2</v>
      </c>
      <c r="D222" s="40" t="s">
        <v>35</v>
      </c>
    </row>
    <row r="223" spans="1:102" x14ac:dyDescent="0.2">
      <c r="A223" s="36" t="s">
        <v>23</v>
      </c>
      <c r="B223" s="30">
        <f>SUM(B218:B222)</f>
        <v>62.1</v>
      </c>
      <c r="C223" s="31">
        <f>ROUND(SUM(C218:C222),3)</f>
        <v>5.8999999999999997E-2</v>
      </c>
      <c r="D223" s="30"/>
    </row>
    <row r="224" spans="1:102" s="5" customFormat="1" x14ac:dyDescent="0.2">
      <c r="C224" s="21"/>
      <c r="E224" s="12"/>
      <c r="F224" s="12"/>
      <c r="G224" s="12"/>
      <c r="H224" s="12"/>
      <c r="I224" s="12"/>
      <c r="J224" s="12"/>
      <c r="K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</row>
    <row r="225" spans="1:102" x14ac:dyDescent="0.2">
      <c r="A225" s="96" t="s">
        <v>154</v>
      </c>
      <c r="B225" s="96"/>
      <c r="C225" s="96"/>
      <c r="D225" s="96"/>
      <c r="L225" s="5"/>
      <c r="M225" s="5"/>
    </row>
    <row r="226" spans="1:102" x14ac:dyDescent="0.2">
      <c r="A226" s="33" t="s">
        <v>1</v>
      </c>
      <c r="B226" s="33" t="s">
        <v>2</v>
      </c>
      <c r="C226" s="34" t="s">
        <v>3</v>
      </c>
      <c r="D226" s="33" t="s">
        <v>4</v>
      </c>
      <c r="L226" s="5"/>
      <c r="M226" s="5"/>
    </row>
    <row r="227" spans="1:102" x14ac:dyDescent="0.2">
      <c r="A227" s="105" t="s">
        <v>24</v>
      </c>
      <c r="B227" s="105"/>
      <c r="C227" s="105"/>
      <c r="D227" s="105"/>
      <c r="L227" s="5"/>
      <c r="M227" s="5"/>
    </row>
    <row r="228" spans="1:102" x14ac:dyDescent="0.2">
      <c r="A228" s="35" t="s">
        <v>155</v>
      </c>
      <c r="B228" s="35">
        <v>3</v>
      </c>
      <c r="C228" s="17">
        <f>B228*950/1000000</f>
        <v>2.8500000000000001E-3</v>
      </c>
      <c r="D228" s="35" t="s">
        <v>35</v>
      </c>
      <c r="L228" s="5"/>
      <c r="M228" s="5"/>
    </row>
    <row r="229" spans="1:102" x14ac:dyDescent="0.2">
      <c r="A229" s="35" t="s">
        <v>156</v>
      </c>
      <c r="B229" s="35">
        <v>1.1000000000000001</v>
      </c>
      <c r="C229" s="17">
        <f t="shared" ref="C229" si="9">B229*950/1000000</f>
        <v>1.0449999999999999E-3</v>
      </c>
      <c r="D229" s="35" t="s">
        <v>26</v>
      </c>
      <c r="L229" s="5"/>
      <c r="M229" s="5"/>
    </row>
    <row r="230" spans="1:102" s="5" customFormat="1" x14ac:dyDescent="0.2">
      <c r="A230" s="30" t="s">
        <v>23</v>
      </c>
      <c r="B230" s="30">
        <f>SUM(B228:B229)</f>
        <v>4.0999999999999996</v>
      </c>
      <c r="C230" s="31">
        <f>SUM(C228:C229)</f>
        <v>3.895E-3</v>
      </c>
      <c r="D230" s="30"/>
      <c r="E230" s="12"/>
      <c r="F230" s="12"/>
      <c r="G230" s="12"/>
      <c r="H230" s="12"/>
      <c r="I230" s="12"/>
      <c r="J230" s="12"/>
      <c r="K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</row>
    <row r="231" spans="1:102" s="5" customFormat="1" x14ac:dyDescent="0.2">
      <c r="C231" s="21"/>
      <c r="E231" s="12"/>
      <c r="F231" s="12"/>
      <c r="G231" s="12"/>
      <c r="H231" s="12"/>
      <c r="I231" s="12"/>
      <c r="J231" s="12"/>
      <c r="K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</row>
    <row r="233" spans="1:102" x14ac:dyDescent="0.2">
      <c r="A233" s="96" t="s">
        <v>157</v>
      </c>
      <c r="B233" s="96"/>
      <c r="C233" s="96"/>
      <c r="D233" s="96"/>
    </row>
    <row r="234" spans="1:102" x14ac:dyDescent="0.2">
      <c r="A234" s="14" t="s">
        <v>1</v>
      </c>
      <c r="B234" s="14" t="s">
        <v>2</v>
      </c>
      <c r="C234" s="19" t="s">
        <v>3</v>
      </c>
      <c r="D234" s="14" t="s">
        <v>4</v>
      </c>
    </row>
    <row r="235" spans="1:102" x14ac:dyDescent="0.2">
      <c r="A235" s="101" t="s">
        <v>24</v>
      </c>
      <c r="B235" s="101"/>
      <c r="C235" s="101"/>
      <c r="D235" s="101"/>
    </row>
    <row r="236" spans="1:102" x14ac:dyDescent="0.2">
      <c r="A236" s="35" t="s">
        <v>158</v>
      </c>
      <c r="B236" s="40">
        <v>12.8</v>
      </c>
      <c r="C236" s="17">
        <f>B236*950/1000000</f>
        <v>1.2160000000000001E-2</v>
      </c>
      <c r="D236" s="40" t="s">
        <v>26</v>
      </c>
    </row>
    <row r="237" spans="1:102" x14ac:dyDescent="0.2">
      <c r="A237" s="35" t="s">
        <v>159</v>
      </c>
      <c r="B237" s="40">
        <v>18.5</v>
      </c>
      <c r="C237" s="17">
        <f>B237*950/1000000</f>
        <v>1.7575E-2</v>
      </c>
      <c r="D237" s="40" t="s">
        <v>26</v>
      </c>
    </row>
    <row r="238" spans="1:102" x14ac:dyDescent="0.2">
      <c r="A238" s="36" t="s">
        <v>23</v>
      </c>
      <c r="B238" s="30">
        <f>SUM(B236:B237)</f>
        <v>31.3</v>
      </c>
      <c r="C238" s="31">
        <f>ROUND(SUM(C236:C237),3)</f>
        <v>0.03</v>
      </c>
      <c r="D238" s="30"/>
    </row>
    <row r="240" spans="1:102" x14ac:dyDescent="0.2">
      <c r="A240" s="96" t="s">
        <v>160</v>
      </c>
      <c r="B240" s="96"/>
      <c r="C240" s="96"/>
      <c r="D240" s="96"/>
    </row>
    <row r="241" spans="1:4" x14ac:dyDescent="0.2">
      <c r="A241" s="14" t="s">
        <v>1</v>
      </c>
      <c r="B241" s="14" t="s">
        <v>2</v>
      </c>
      <c r="C241" s="19" t="s">
        <v>3</v>
      </c>
      <c r="D241" s="14" t="s">
        <v>4</v>
      </c>
    </row>
    <row r="242" spans="1:4" x14ac:dyDescent="0.2">
      <c r="A242" s="101" t="s">
        <v>161</v>
      </c>
      <c r="B242" s="101"/>
      <c r="C242" s="101"/>
      <c r="D242" s="101"/>
    </row>
    <row r="243" spans="1:4" x14ac:dyDescent="0.2">
      <c r="A243" s="35" t="s">
        <v>162</v>
      </c>
      <c r="B243" s="40"/>
      <c r="C243" s="44">
        <v>1.35E-4</v>
      </c>
      <c r="D243" s="40" t="s">
        <v>26</v>
      </c>
    </row>
    <row r="244" spans="1:4" x14ac:dyDescent="0.2">
      <c r="A244" s="35" t="s">
        <v>163</v>
      </c>
      <c r="B244" s="40"/>
      <c r="C244" s="44">
        <v>5.3999999999999998E-5</v>
      </c>
      <c r="D244" s="40" t="s">
        <v>26</v>
      </c>
    </row>
    <row r="245" spans="1:4" x14ac:dyDescent="0.2">
      <c r="A245" s="35" t="s">
        <v>164</v>
      </c>
      <c r="B245" s="40"/>
      <c r="C245" s="44">
        <v>1.4E-5</v>
      </c>
      <c r="D245" s="40" t="s">
        <v>26</v>
      </c>
    </row>
    <row r="246" spans="1:4" x14ac:dyDescent="0.2">
      <c r="A246" s="36" t="s">
        <v>23</v>
      </c>
      <c r="B246" s="30"/>
      <c r="C246" s="43">
        <f>SUM(C243:C245)</f>
        <v>2.0299999999999997E-4</v>
      </c>
      <c r="D246" s="30"/>
    </row>
    <row r="247" spans="1:4" x14ac:dyDescent="0.2">
      <c r="A247" s="101" t="s">
        <v>24</v>
      </c>
      <c r="B247" s="101"/>
      <c r="C247" s="101"/>
      <c r="D247" s="101"/>
    </row>
    <row r="248" spans="1:4" x14ac:dyDescent="0.2">
      <c r="A248" s="35" t="s">
        <v>165</v>
      </c>
      <c r="B248" s="40"/>
      <c r="C248" s="44">
        <v>4.0405999999999998E-4</v>
      </c>
      <c r="D248" s="35" t="s">
        <v>26</v>
      </c>
    </row>
    <row r="249" spans="1:4" x14ac:dyDescent="0.2">
      <c r="A249" s="35" t="s">
        <v>166</v>
      </c>
      <c r="B249" s="40"/>
      <c r="C249" s="44">
        <v>4.6430000000000001E-4</v>
      </c>
      <c r="D249" s="35" t="s">
        <v>26</v>
      </c>
    </row>
    <row r="250" spans="1:4" x14ac:dyDescent="0.2">
      <c r="A250" s="35" t="s">
        <v>167</v>
      </c>
      <c r="B250" s="40"/>
      <c r="C250" s="44">
        <v>2.2000000000000001E-4</v>
      </c>
      <c r="D250" s="35" t="s">
        <v>7</v>
      </c>
    </row>
    <row r="251" spans="1:4" x14ac:dyDescent="0.2">
      <c r="A251" s="35" t="s">
        <v>168</v>
      </c>
      <c r="B251" s="40"/>
      <c r="C251" s="44">
        <v>1.389E-3</v>
      </c>
      <c r="D251" s="35" t="s">
        <v>7</v>
      </c>
    </row>
    <row r="252" spans="1:4" x14ac:dyDescent="0.2">
      <c r="A252" s="36" t="s">
        <v>23</v>
      </c>
      <c r="B252" s="30"/>
      <c r="C252" s="43">
        <f>SUM(C248:C251)</f>
        <v>2.4773600000000001E-3</v>
      </c>
      <c r="D252" s="30"/>
    </row>
    <row r="254" spans="1:4" x14ac:dyDescent="0.2">
      <c r="A254" s="96" t="s">
        <v>169</v>
      </c>
      <c r="B254" s="96"/>
      <c r="C254" s="96"/>
      <c r="D254" s="96"/>
    </row>
    <row r="255" spans="1:4" x14ac:dyDescent="0.2">
      <c r="A255" s="14" t="s">
        <v>1</v>
      </c>
      <c r="B255" s="14" t="s">
        <v>2</v>
      </c>
      <c r="C255" s="19" t="s">
        <v>3</v>
      </c>
      <c r="D255" s="14" t="s">
        <v>4</v>
      </c>
    </row>
    <row r="256" spans="1:4" x14ac:dyDescent="0.2">
      <c r="A256" s="101" t="s">
        <v>161</v>
      </c>
      <c r="B256" s="101"/>
      <c r="C256" s="101"/>
      <c r="D256" s="101"/>
    </row>
    <row r="257" spans="1:4" x14ac:dyDescent="0.2">
      <c r="A257" s="35" t="s">
        <v>170</v>
      </c>
      <c r="B257" s="40"/>
      <c r="C257" s="44">
        <v>2.1599999999999999E-4</v>
      </c>
      <c r="D257" s="40" t="s">
        <v>26</v>
      </c>
    </row>
    <row r="258" spans="1:4" x14ac:dyDescent="0.2">
      <c r="A258" s="36" t="s">
        <v>23</v>
      </c>
      <c r="B258" s="30"/>
      <c r="C258" s="43">
        <f>SUM(C257:C257)</f>
        <v>2.1599999999999999E-4</v>
      </c>
      <c r="D258" s="30"/>
    </row>
    <row r="259" spans="1:4" x14ac:dyDescent="0.2">
      <c r="A259" s="101" t="s">
        <v>24</v>
      </c>
      <c r="B259" s="101"/>
      <c r="C259" s="101"/>
      <c r="D259" s="101"/>
    </row>
    <row r="260" spans="1:4" x14ac:dyDescent="0.2">
      <c r="A260" s="35" t="s">
        <v>171</v>
      </c>
      <c r="B260" s="40"/>
      <c r="C260" s="44">
        <v>8.3699999999999996E-4</v>
      </c>
      <c r="D260" s="35" t="s">
        <v>7</v>
      </c>
    </row>
    <row r="261" spans="1:4" x14ac:dyDescent="0.2">
      <c r="A261" s="36" t="s">
        <v>23</v>
      </c>
      <c r="B261" s="30"/>
      <c r="C261" s="43">
        <v>8.3699999999999996E-4</v>
      </c>
      <c r="D261" s="30"/>
    </row>
    <row r="263" spans="1:4" x14ac:dyDescent="0.2">
      <c r="A263" s="96" t="s">
        <v>172</v>
      </c>
      <c r="B263" s="96"/>
      <c r="C263" s="96"/>
      <c r="D263" s="96"/>
    </row>
    <row r="264" spans="1:4" x14ac:dyDescent="0.2">
      <c r="A264" s="14" t="s">
        <v>1</v>
      </c>
      <c r="B264" s="14" t="s">
        <v>2</v>
      </c>
      <c r="C264" s="19" t="s">
        <v>3</v>
      </c>
      <c r="D264" s="14" t="s">
        <v>4</v>
      </c>
    </row>
    <row r="265" spans="1:4" x14ac:dyDescent="0.2">
      <c r="A265" s="101" t="s">
        <v>24</v>
      </c>
      <c r="B265" s="101"/>
      <c r="C265" s="101"/>
      <c r="D265" s="101"/>
    </row>
    <row r="266" spans="1:4" x14ac:dyDescent="0.2">
      <c r="A266" s="35" t="s">
        <v>173</v>
      </c>
      <c r="B266" s="40"/>
      <c r="C266" s="44">
        <v>6.1399999999999996E-4</v>
      </c>
      <c r="D266" s="35" t="s">
        <v>26</v>
      </c>
    </row>
    <row r="267" spans="1:4" x14ac:dyDescent="0.2">
      <c r="A267" s="36" t="s">
        <v>23</v>
      </c>
      <c r="B267" s="30"/>
      <c r="C267" s="43">
        <v>6.1399999999999996E-4</v>
      </c>
      <c r="D267" s="30"/>
    </row>
    <row r="269" spans="1:4" x14ac:dyDescent="0.2">
      <c r="A269" s="96" t="s">
        <v>174</v>
      </c>
      <c r="B269" s="96"/>
      <c r="C269" s="96"/>
      <c r="D269" s="96"/>
    </row>
    <row r="270" spans="1:4" x14ac:dyDescent="0.2">
      <c r="A270" s="14" t="s">
        <v>1</v>
      </c>
      <c r="B270" s="14" t="s">
        <v>2</v>
      </c>
      <c r="C270" s="19" t="s">
        <v>3</v>
      </c>
      <c r="D270" s="14" t="s">
        <v>4</v>
      </c>
    </row>
    <row r="271" spans="1:4" x14ac:dyDescent="0.2">
      <c r="A271" s="101" t="s">
        <v>24</v>
      </c>
      <c r="B271" s="101"/>
      <c r="C271" s="101"/>
      <c r="D271" s="101"/>
    </row>
    <row r="272" spans="1:4" x14ac:dyDescent="0.2">
      <c r="A272" s="35" t="s">
        <v>175</v>
      </c>
      <c r="B272" s="40"/>
      <c r="C272" s="44">
        <v>3.5199999999999999E-4</v>
      </c>
      <c r="D272" s="35" t="s">
        <v>26</v>
      </c>
    </row>
    <row r="273" spans="1:4" x14ac:dyDescent="0.2">
      <c r="A273" s="35" t="s">
        <v>176</v>
      </c>
      <c r="B273" s="40"/>
      <c r="C273" s="44">
        <v>1.8E-5</v>
      </c>
      <c r="D273" s="35" t="s">
        <v>26</v>
      </c>
    </row>
    <row r="274" spans="1:4" x14ac:dyDescent="0.2">
      <c r="A274" s="36" t="s">
        <v>23</v>
      </c>
      <c r="B274" s="30"/>
      <c r="C274" s="43">
        <v>3.6999999999999999E-4</v>
      </c>
      <c r="D274" s="30"/>
    </row>
  </sheetData>
  <sortState xmlns:xlrd2="http://schemas.microsoft.com/office/spreadsheetml/2017/richdata2" ref="A218:D222">
    <sortCondition ref="D218:D222"/>
  </sortState>
  <mergeCells count="37">
    <mergeCell ref="A227:D227"/>
    <mergeCell ref="A233:D233"/>
    <mergeCell ref="A235:D235"/>
    <mergeCell ref="A209:D209"/>
    <mergeCell ref="A225:D225"/>
    <mergeCell ref="A215:D215"/>
    <mergeCell ref="A247:D247"/>
    <mergeCell ref="A254:D254"/>
    <mergeCell ref="A256:D256"/>
    <mergeCell ref="A240:D240"/>
    <mergeCell ref="A242:D242"/>
    <mergeCell ref="A271:D271"/>
    <mergeCell ref="A259:D259"/>
    <mergeCell ref="A263:D263"/>
    <mergeCell ref="A265:D265"/>
    <mergeCell ref="A269:D269"/>
    <mergeCell ref="A206:D206"/>
    <mergeCell ref="A185:D185"/>
    <mergeCell ref="A168:D168"/>
    <mergeCell ref="A150:D150"/>
    <mergeCell ref="A204:D204"/>
    <mergeCell ref="A183:D183"/>
    <mergeCell ref="A1:O1"/>
    <mergeCell ref="A148:D148"/>
    <mergeCell ref="A94:D94"/>
    <mergeCell ref="A79:D79"/>
    <mergeCell ref="A48:D48"/>
    <mergeCell ref="A30:D30"/>
    <mergeCell ref="A28:D28"/>
    <mergeCell ref="A3:D3"/>
    <mergeCell ref="A46:D46"/>
    <mergeCell ref="A92:D92"/>
    <mergeCell ref="A23:D23"/>
    <mergeCell ref="A5:D5"/>
    <mergeCell ref="A126:D126"/>
    <mergeCell ref="A128:D128"/>
    <mergeCell ref="A37:D37"/>
  </mergeCells>
  <pageMargins left="0.7" right="0.7" top="0.75" bottom="0.75" header="0.3" footer="0.3"/>
  <pageSetup paperSize="9" scale="4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d Document" ma:contentTypeID="0x010100B8490113CE537749BB3E621DCFADEA770900946FB59AFB19B7478B1C9557724769D2" ma:contentTypeVersion="28" ma:contentTypeDescription="Create a new document." ma:contentTypeScope="" ma:versionID="c1ced675b815a0c2f7b01f17d49b4987">
  <xsd:schema xmlns:xsd="http://www.w3.org/2001/XMLSchema" xmlns:xs="http://www.w3.org/2001/XMLSchema" xmlns:p="http://schemas.microsoft.com/office/2006/metadata/properties" xmlns:ns2="3426c361-3685-4f47-b8a8-bb2205228009" xmlns:ns3="fecbff51-f1b9-4471-a404-f0dbe7d67f4b" xmlns:ns4="3925ceee-f67a-443d-ae10-d79681bde658" targetNamespace="http://schemas.microsoft.com/office/2006/metadata/properties" ma:root="true" ma:fieldsID="ea46b928bd070e9c870b796d608741a1" ns2:_="" ns3:_="" ns4:_="">
    <xsd:import namespace="3426c361-3685-4f47-b8a8-bb2205228009"/>
    <xsd:import namespace="fecbff51-f1b9-4471-a404-f0dbe7d67f4b"/>
    <xsd:import namespace="3925ceee-f67a-443d-ae10-d79681bde658"/>
    <xsd:element name="properties">
      <xsd:complexType>
        <xsd:sequence>
          <xsd:element name="documentManagement">
            <xsd:complexType>
              <xsd:all>
                <xsd:element ref="ns2:pdDocumentToelichting" minOccurs="0"/>
                <xsd:element ref="ns2:pdBehandelaar" minOccurs="0"/>
                <xsd:element ref="ns2:pdFase" minOccurs="0"/>
                <xsd:element ref="ns2:pdDatumDocument" minOccurs="0"/>
                <xsd:element ref="ns2:pdOpdracht" minOccurs="0"/>
                <xsd:element ref="ns2:_dlc_DocId" minOccurs="0"/>
                <xsd:element ref="ns2:_dlc_DocIdUrl" minOccurs="0"/>
                <xsd:element ref="ns2:_dlc_DocIdPersistId" minOccurs="0"/>
                <xsd:element ref="ns2:e489fcd7a2464784ba14e15e40c16da6" minOccurs="0"/>
                <xsd:element ref="ns2:TaxCatchAll" minOccurs="0"/>
                <xsd:element ref="ns2:TaxCatchAllLabel" minOccurs="0"/>
                <xsd:element ref="ns2:jc6ae2724a8848d7a84b8d1a560e377a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2:TaxKeywordTaxHTField" minOccurs="0"/>
                <xsd:element ref="ns4:f8ef0eb3a4da459cae082aedfda32dcb" minOccurs="0"/>
                <xsd:element ref="ns4:d63e586d61a44cfe931c4a934838f7d5" minOccurs="0"/>
                <xsd:element ref="ns4:a88b5036e26c4ae89420e11e21fbc190" minOccurs="0"/>
                <xsd:element ref="ns4:f4be56b20cd1472d9ef8fc5e9b90cbfc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26c361-3685-4f47-b8a8-bb2205228009" elementFormDefault="qualified">
    <xsd:import namespace="http://schemas.microsoft.com/office/2006/documentManagement/types"/>
    <xsd:import namespace="http://schemas.microsoft.com/office/infopath/2007/PartnerControls"/>
    <xsd:element name="pdDocumentToelichting" ma:index="2" nillable="true" ma:displayName="Toelichting" ma:description="Geef hier meer informatie of een samenvatting indien de titel niet voldoende aangeeft waar het overgaat." ma:internalName="pdDocumentToelichting">
      <xsd:simpleType>
        <xsd:restriction base="dms:Note">
          <xsd:maxLength value="255"/>
        </xsd:restriction>
      </xsd:simpleType>
    </xsd:element>
    <xsd:element name="pdBehandelaar" ma:index="4" nillable="true" ma:displayName="Behandelaar" ma:list="UserInfo" ma:SharePointGroup="0" ma:internalName="pdBehandelaa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dFase" ma:index="5" nillable="true" ma:displayName="Fase" ma:format="Dropdown" ma:internalName="pdFase">
      <xsd:simpleType>
        <xsd:restriction base="dms:Choice">
          <xsd:enumeration value="initiatiefase"/>
          <xsd:enumeration value="definitiefase"/>
          <xsd:enumeration value="realisatiefase"/>
          <xsd:enumeration value="afbouwfase"/>
        </xsd:restriction>
      </xsd:simpleType>
    </xsd:element>
    <xsd:element name="pdDatumDocument" ma:index="6" nillable="true" ma:displayName="Datum document" ma:format="DateOnly" ma:internalName="pdDatumDocument">
      <xsd:simpleType>
        <xsd:restriction base="dms:DateTime"/>
      </xsd:simpleType>
    </xsd:element>
    <xsd:element name="pdOpdracht" ma:index="7" nillable="true" ma:displayName="Opdracht" ma:default="Werkgroep Elektriciteit" ma:internalName="pdOpdracht">
      <xsd:simpleType>
        <xsd:restriction base="dms:Text">
          <xsd:maxLength value="255"/>
        </xsd:restriction>
      </xsd:simpleType>
    </xsd:element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 blijven behouden" ma:description="Id behouden tijdens toevoegen." ma:hidden="true" ma:internalName="_dlc_DocIdPersistId" ma:readOnly="true">
      <xsd:simpleType>
        <xsd:restriction base="dms:Boolean"/>
      </xsd:simpleType>
    </xsd:element>
    <xsd:element name="e489fcd7a2464784ba14e15e40c16da6" ma:index="12" nillable="true" ma:taxonomy="true" ma:internalName="e489fcd7a2464784ba14e15e40c16da6" ma:taxonomyFieldName="pdDocumentsoort" ma:displayName="Documentsoort" ma:fieldId="{e489fcd7-a246-4784-ba14-e15e40c16da6}" ma:sspId="f792b8c6-db8b-449c-87df-e210eb76498f" ma:termSetId="9f15b786-35d6-47fc-a926-fbc37c5d38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Catch-all-kolom van taxonomie" ma:hidden="true" ma:list="{71d25545-8a9e-457c-b0c3-05c07bb89055}" ma:internalName="TaxCatchAll" ma:showField="CatchAllData" ma:web="3426c361-3685-4f47-b8a8-bb22052280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Catch-all-kolom van taxonomie1" ma:hidden="true" ma:list="{71d25545-8a9e-457c-b0c3-05c07bb89055}" ma:internalName="TaxCatchAllLabel" ma:readOnly="true" ma:showField="CatchAllDataLabel" ma:web="3426c361-3685-4f47-b8a8-bb22052280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c6ae2724a8848d7a84b8d1a560e377a" ma:index="20" nillable="true" ma:displayName="Programma_0" ma:hidden="true" ma:internalName="jc6ae2724a8848d7a84b8d1a560e377a">
      <xsd:simpleType>
        <xsd:restriction base="dms:Note"/>
      </xsd:simpleType>
    </xsd:element>
    <xsd:element name="SharedWithUsers" ma:index="2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25" nillable="true" ma:taxonomy="true" ma:internalName="TaxKeywordTaxHTField" ma:taxonomyFieldName="TaxKeyword" ma:displayName="Ondernemingstrefwoorden" ma:fieldId="{23f27201-bee3-471e-b2e7-b64fd8b7ca38}" ma:taxonomyMulti="true" ma:sspId="f792b8c6-db8b-449c-87df-e210eb76498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cbff51-f1b9-4471-a404-f0dbe7d67f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35" nillable="true" ma:displayName="Tags" ma:internalName="MediaServiceAutoTags" ma:readOnly="true">
      <xsd:simpleType>
        <xsd:restriction base="dms:Text"/>
      </xsd:simpleType>
    </xsd:element>
    <xsd:element name="MediaServiceOCR" ma:index="3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25ceee-f67a-443d-ae10-d79681bde658" elementFormDefault="qualified">
    <xsd:import namespace="http://schemas.microsoft.com/office/2006/documentManagement/types"/>
    <xsd:import namespace="http://schemas.microsoft.com/office/infopath/2007/PartnerControls"/>
    <xsd:element name="f8ef0eb3a4da459cae082aedfda32dcb" ma:index="27" ma:taxonomy="true" ma:internalName="f8ef0eb3a4da459cae082aedfda32dcb" ma:taxonomyFieldName="pdProces" ma:displayName="Proces" ma:default="-1;#N.t.b.|894c5a7a-ea29-4d42-a77f-b0eab4632683" ma:fieldId="{f8ef0eb3-a4da-459c-ae08-2aedfda32dcb}" ma:taxonomyMulti="true" ma:sspId="f792b8c6-db8b-449c-87df-e210eb76498f" ma:termSetId="86e57a1d-2b49-40f5-9ade-60d156d359c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63e586d61a44cfe931c4a934838f7d5" ma:index="29" ma:taxonomy="true" ma:internalName="d63e586d61a44cfe931c4a934838f7d5" ma:taxonomyFieldName="pdAmbitie" ma:displayName="Ambitie" ma:default="-1;#N.t.b.|9b1d5aa3-e8df-4042-8bc2-3be1c05bd16a" ma:fieldId="{d63e586d-61a4-4cfe-931c-4a934838f7d5}" ma:taxonomyMulti="true" ma:sspId="f792b8c6-db8b-449c-87df-e210eb76498f" ma:termSetId="6685fad9-f251-4af8-ab73-50e94e73e4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88b5036e26c4ae89420e11e21fbc190" ma:index="31" ma:taxonomy="true" ma:internalName="a88b5036e26c4ae89420e11e21fbc190" ma:taxonomyFieldName="pdProduct" ma:displayName="Product" ma:default="-1;#N.t.b.|6c37a61a-9dd2-4c1b-8282-22731eee7149" ma:fieldId="{a88b5036-e26c-4ae8-9420-e11e21fbc190}" ma:taxonomyMulti="true" ma:sspId="f792b8c6-db8b-449c-87df-e210eb76498f" ma:termSetId="8aba9c9a-f361-4cbb-b7d4-9bed80b057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4be56b20cd1472d9ef8fc5e9b90cbfc" ma:index="33" ma:taxonomy="true" ma:internalName="f4be56b20cd1472d9ef8fc5e9b90cbfc" ma:taxonomyFieldName="pdTaakveld" ma:displayName="Taakveld" ma:default="-1;#N.t.b.|eef2092b-7208-460c-aea3-174cf6e96db2" ma:fieldId="{f4be56b2-0cd1-472d-9ef8-fc5e9b90cbfc}" ma:taxonomyMulti="true" ma:sspId="f792b8c6-db8b-449c-87df-e210eb76498f" ma:termSetId="b3cef025-ef0d-453b-bf87-94ede4aafd0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Inhoudstype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dDocumentToelichting xmlns="3426c361-3685-4f47-b8a8-bb2205228009" xsi:nil="true"/>
    <pdFase xmlns="3426c361-3685-4f47-b8a8-bb2205228009" xsi:nil="true"/>
    <pdDatumDocument xmlns="3426c361-3685-4f47-b8a8-bb2205228009" xsi:nil="true"/>
    <_dlc_DocId xmlns="3426c361-3685-4f47-b8a8-bb2205228009">PD18-1513209127-608</_dlc_DocId>
    <TaxCatchAll xmlns="3426c361-3685-4f47-b8a8-bb2205228009">
      <Value>6</Value>
      <Value>5</Value>
      <Value>4</Value>
      <Value>7</Value>
    </TaxCatchAll>
    <jc6ae2724a8848d7a84b8d1a560e377a xmlns="3426c361-3685-4f47-b8a8-bb2205228009" xsi:nil="true"/>
    <pdOpdracht xmlns="3426c361-3685-4f47-b8a8-bb2205228009">Werkgroep Elektriciteit</pdOpdracht>
    <_dlc_DocIdUrl xmlns="3426c361-3685-4f47-b8a8-bb2205228009">
      <Url>https://provinciedrenthe.sharepoint.com/sites/PJ20200124reselectrici/_layouts/15/DocIdRedir.aspx?ID=PD18-1513209127-608</Url>
      <Description>PD18-1513209127-608</Description>
    </_dlc_DocIdUrl>
    <SharedWithUsers xmlns="3426c361-3685-4f47-b8a8-bb2205228009">
      <UserInfo>
        <DisplayName>Marcel van Burg</DisplayName>
        <AccountId>19</AccountId>
        <AccountType/>
      </UserInfo>
      <UserInfo>
        <DisplayName>Gjalt Gjaltema</DisplayName>
        <AccountId>22</AccountId>
        <AccountType/>
      </UserInfo>
      <UserInfo>
        <DisplayName>Kees Offringa</DisplayName>
        <AccountId>20</AccountId>
        <AccountType/>
      </UserInfo>
      <UserInfo>
        <DisplayName>Miriam Winkel</DisplayName>
        <AccountId>23</AccountId>
        <AccountType/>
      </UserInfo>
    </SharedWithUsers>
    <pdBehandelaar xmlns="3426c361-3685-4f47-b8a8-bb2205228009">
      <UserInfo>
        <DisplayName/>
        <AccountId xsi:nil="true"/>
        <AccountType/>
      </UserInfo>
    </pdBehandelaar>
    <e489fcd7a2464784ba14e15e40c16da6 xmlns="3426c361-3685-4f47-b8a8-bb2205228009">
      <Terms xmlns="http://schemas.microsoft.com/office/infopath/2007/PartnerControls"/>
    </e489fcd7a2464784ba14e15e40c16da6>
    <TaxKeywordTaxHTField xmlns="3426c361-3685-4f47-b8a8-bb2205228009">
      <Terms xmlns="http://schemas.microsoft.com/office/infopath/2007/PartnerControls"/>
    </TaxKeywordTaxHTField>
    <a88b5036e26c4ae89420e11e21fbc190 xmlns="3925ceee-f67a-443d-ae10-d79681bde658">
      <Terms xmlns="http://schemas.microsoft.com/office/infopath/2007/PartnerControls">
        <TermInfo xmlns="http://schemas.microsoft.com/office/infopath/2007/PartnerControls">
          <TermName xmlns="http://schemas.microsoft.com/office/infopath/2007/PartnerControls">N.t.b.</TermName>
          <TermId xmlns="http://schemas.microsoft.com/office/infopath/2007/PartnerControls">6c37a61a-9dd2-4c1b-8282-22731eee7149</TermId>
        </TermInfo>
      </Terms>
    </a88b5036e26c4ae89420e11e21fbc190>
    <d63e586d61a44cfe931c4a934838f7d5 xmlns="3925ceee-f67a-443d-ae10-d79681bde658">
      <Terms xmlns="http://schemas.microsoft.com/office/infopath/2007/PartnerControls">
        <TermInfo xmlns="http://schemas.microsoft.com/office/infopath/2007/PartnerControls">
          <TermName xmlns="http://schemas.microsoft.com/office/infopath/2007/PartnerControls">N.t.b.</TermName>
          <TermId xmlns="http://schemas.microsoft.com/office/infopath/2007/PartnerControls">9b1d5aa3-e8df-4042-8bc2-3be1c05bd16a</TermId>
        </TermInfo>
      </Terms>
    </d63e586d61a44cfe931c4a934838f7d5>
    <f4be56b20cd1472d9ef8fc5e9b90cbfc xmlns="3925ceee-f67a-443d-ae10-d79681bde658">
      <Terms xmlns="http://schemas.microsoft.com/office/infopath/2007/PartnerControls">
        <TermInfo xmlns="http://schemas.microsoft.com/office/infopath/2007/PartnerControls">
          <TermName xmlns="http://schemas.microsoft.com/office/infopath/2007/PartnerControls">N.t.b.</TermName>
          <TermId xmlns="http://schemas.microsoft.com/office/infopath/2007/PartnerControls">eef2092b-7208-460c-aea3-174cf6e96db2</TermId>
        </TermInfo>
      </Terms>
    </f4be56b20cd1472d9ef8fc5e9b90cbfc>
    <f8ef0eb3a4da459cae082aedfda32dcb xmlns="3925ceee-f67a-443d-ae10-d79681bde658">
      <Terms xmlns="http://schemas.microsoft.com/office/infopath/2007/PartnerControls">
        <TermInfo xmlns="http://schemas.microsoft.com/office/infopath/2007/PartnerControls">
          <TermName xmlns="http://schemas.microsoft.com/office/infopath/2007/PartnerControls">N.t.b.</TermName>
          <TermId xmlns="http://schemas.microsoft.com/office/infopath/2007/PartnerControls">894c5a7a-ea29-4d42-a77f-b0eab4632683</TermId>
        </TermInfo>
      </Terms>
    </f8ef0eb3a4da459cae082aedfda32dcb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B25D6E-6B07-403B-8E09-BF93E340F7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26c361-3685-4f47-b8a8-bb2205228009"/>
    <ds:schemaRef ds:uri="fecbff51-f1b9-4471-a404-f0dbe7d67f4b"/>
    <ds:schemaRef ds:uri="3925ceee-f67a-443d-ae10-d79681bde6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B2DE4B-4D9A-4F16-96FC-837D412B1F3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9C84D1E-BC26-4493-A852-8D6C5DA21AAA}">
  <ds:schemaRefs>
    <ds:schemaRef ds:uri="http://schemas.microsoft.com/office/2006/metadata/properties"/>
    <ds:schemaRef ds:uri="http://schemas.microsoft.com/office/infopath/2007/PartnerControls"/>
    <ds:schemaRef ds:uri="3426c361-3685-4f47-b8a8-bb2205228009"/>
    <ds:schemaRef ds:uri="3925ceee-f67a-443d-ae10-d79681bde658"/>
  </ds:schemaRefs>
</ds:datastoreItem>
</file>

<file path=customXml/itemProps4.xml><?xml version="1.0" encoding="utf-8"?>
<ds:datastoreItem xmlns:ds="http://schemas.openxmlformats.org/officeDocument/2006/customXml" ds:itemID="{1C1099A8-17FC-4486-86EA-C29D73987A6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Grootschalige projecten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nicolea</dc:creator>
  <cp:keywords/>
  <dc:description/>
  <cp:lastModifiedBy>Miriam Winkel</cp:lastModifiedBy>
  <cp:revision/>
  <dcterms:created xsi:type="dcterms:W3CDTF">2020-02-13T13:38:35Z</dcterms:created>
  <dcterms:modified xsi:type="dcterms:W3CDTF">2021-08-20T09:15:35Z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0x010100B8490113CE537749BB3E621DCFADEA770900946FB59AFB19B7478B1C9557724769D2</vt:lpwstr>
  </property>
  <property fmtid="{D5CDD505-2E9C-101B-9397-08002B2CF9AE}" pid="3" name="pdDocumentsoort">
    <vt:lpwstr/>
  </property>
  <property fmtid="{D5CDD505-2E9C-101B-9397-08002B2CF9AE}" pid="4" name="Programma">
    <vt:lpwstr/>
  </property>
  <property fmtid="{D5CDD505-2E9C-101B-9397-08002B2CF9AE}" pid="5" name="_dlc_DocIdItemGuid">
    <vt:lpwstr>187e6177-10dd-4be8-81da-85898d1b64a7</vt:lpwstr>
  </property>
  <property fmtid="{D5CDD505-2E9C-101B-9397-08002B2CF9AE}" pid="6" name="Order">
    <vt:r8>110700</vt:r8>
  </property>
  <property fmtid="{D5CDD505-2E9C-101B-9397-08002B2CF9AE}" pid="7" name="ComplianceAssetId">
    <vt:lpwstr/>
  </property>
  <property fmtid="{D5CDD505-2E9C-101B-9397-08002B2CF9AE}" pid="8" name="SharedWithUsers">
    <vt:lpwstr/>
  </property>
  <property fmtid="{D5CDD505-2E9C-101B-9397-08002B2CF9AE}" pid="9" name="TaxCatchAll">
    <vt:lpwstr/>
  </property>
  <property fmtid="{D5CDD505-2E9C-101B-9397-08002B2CF9AE}" pid="10" name="jc6ae2724a8848d7a84b8d1a560e377a">
    <vt:lpwstr/>
  </property>
  <property fmtid="{D5CDD505-2E9C-101B-9397-08002B2CF9AE}" pid="11" name="pdBehandelaar">
    <vt:lpwstr/>
  </property>
  <property fmtid="{D5CDD505-2E9C-101B-9397-08002B2CF9AE}" pid="12" name="pdOpdracht">
    <vt:lpwstr>Concept RES</vt:lpwstr>
  </property>
  <property fmtid="{D5CDD505-2E9C-101B-9397-08002B2CF9AE}" pid="13" name="e489fcd7a2464784ba14e15e40c16da6">
    <vt:lpwstr/>
  </property>
  <property fmtid="{D5CDD505-2E9C-101B-9397-08002B2CF9AE}" pid="14" name="pdDocumentToelichting">
    <vt:lpwstr/>
  </property>
  <property fmtid="{D5CDD505-2E9C-101B-9397-08002B2CF9AE}" pid="15" name="pdDatumDocument">
    <vt:lpwstr/>
  </property>
  <property fmtid="{D5CDD505-2E9C-101B-9397-08002B2CF9AE}" pid="16" name="pdFase">
    <vt:lpwstr/>
  </property>
  <property fmtid="{D5CDD505-2E9C-101B-9397-08002B2CF9AE}" pid="17" name="_dlc_DocId">
    <vt:lpwstr>PD18-1111361523-1119</vt:lpwstr>
  </property>
  <property fmtid="{D5CDD505-2E9C-101B-9397-08002B2CF9AE}" pid="18" name="_dlc_DocIdUrl">
    <vt:lpwstr>https://provinciedrenthe.sharepoint.com/sites/PJ20200124conceptres/_layouts/15/DocIdRedir.aspx?ID=PD18-1111361523-1119, PD18-1111361523-1119</vt:lpwstr>
  </property>
  <property fmtid="{D5CDD505-2E9C-101B-9397-08002B2CF9AE}" pid="19" name="TaxKeyword">
    <vt:lpwstr/>
  </property>
  <property fmtid="{D5CDD505-2E9C-101B-9397-08002B2CF9AE}" pid="20" name="af70442a5e0b4ce5b3fa42cfd5d0537d">
    <vt:lpwstr/>
  </property>
  <property fmtid="{D5CDD505-2E9C-101B-9397-08002B2CF9AE}" pid="21" name="e536122f00374a0bb1f0256d9010181f">
    <vt:lpwstr/>
  </property>
  <property fmtid="{D5CDD505-2E9C-101B-9397-08002B2CF9AE}" pid="22" name="pdProduct">
    <vt:lpwstr>7;#N.t.b.|6c37a61a-9dd2-4c1b-8282-22731eee7149</vt:lpwstr>
  </property>
  <property fmtid="{D5CDD505-2E9C-101B-9397-08002B2CF9AE}" pid="23" name="pdAmbitie">
    <vt:lpwstr>4;#N.t.b.|9b1d5aa3-e8df-4042-8bc2-3be1c05bd16a</vt:lpwstr>
  </property>
  <property fmtid="{D5CDD505-2E9C-101B-9397-08002B2CF9AE}" pid="24" name="pdProces">
    <vt:lpwstr>6;#N.t.b.|894c5a7a-ea29-4d42-a77f-b0eab4632683</vt:lpwstr>
  </property>
  <property fmtid="{D5CDD505-2E9C-101B-9397-08002B2CF9AE}" pid="25" name="pdBeheerdeTrefwoorden">
    <vt:lpwstr/>
  </property>
  <property fmtid="{D5CDD505-2E9C-101B-9397-08002B2CF9AE}" pid="26" name="pdProvisanummer">
    <vt:lpwstr/>
  </property>
  <property fmtid="{D5CDD505-2E9C-101B-9397-08002B2CF9AE}" pid="27" name="pdBeleidsdoel">
    <vt:lpwstr/>
  </property>
  <property fmtid="{D5CDD505-2E9C-101B-9397-08002B2CF9AE}" pid="28" name="pdOpgave">
    <vt:lpwstr/>
  </property>
  <property fmtid="{D5CDD505-2E9C-101B-9397-08002B2CF9AE}" pid="29" name="nf271a217b334c1c9fab81af5eeb96a6">
    <vt:lpwstr/>
  </property>
  <property fmtid="{D5CDD505-2E9C-101B-9397-08002B2CF9AE}" pid="30" name="d2774709bc3a43da95d01931311adb2b">
    <vt:lpwstr/>
  </property>
  <property fmtid="{D5CDD505-2E9C-101B-9397-08002B2CF9AE}" pid="31" name="pdTaakveld">
    <vt:lpwstr>5;#N.t.b.|eef2092b-7208-460c-aea3-174cf6e96db2</vt:lpwstr>
  </property>
</Properties>
</file>